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MY DOCUMENTS\2019 ELECTION DOCS\GENERAL\"/>
    </mc:Choice>
  </mc:AlternateContent>
  <bookViews>
    <workbookView xWindow="0" yWindow="0" windowWidth="28770" windowHeight="9030"/>
  </bookViews>
  <sheets>
    <sheet name="Data Entry" sheetId="1" r:id="rId1"/>
    <sheet name="Printable Reconcilation Form" sheetId="2" r:id="rId2"/>
  </sheets>
  <definedNames>
    <definedName name="CountyNames">'Data Entry'!#REF!</definedName>
    <definedName name="_xlnm.Print_Area" localSheetId="1">'Printable Reconcilation Form'!$B$3:$L$69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2" l="1"/>
  <c r="D66" i="2"/>
  <c r="J63" i="2"/>
  <c r="D63" i="2"/>
  <c r="K45" i="2"/>
  <c r="K42" i="2"/>
  <c r="K41" i="2"/>
  <c r="K40" i="2"/>
  <c r="K39" i="2"/>
  <c r="K36" i="2"/>
  <c r="K35" i="2"/>
  <c r="F35" i="2"/>
  <c r="K34" i="2"/>
  <c r="F34" i="2"/>
  <c r="K33" i="2"/>
  <c r="F33" i="2"/>
  <c r="K30" i="2"/>
  <c r="K29" i="2"/>
  <c r="K28" i="2"/>
  <c r="K27" i="2"/>
  <c r="K26" i="2"/>
  <c r="J21" i="2"/>
  <c r="I21" i="2"/>
  <c r="G21" i="2"/>
  <c r="G20" i="2" s="1"/>
  <c r="E21" i="2"/>
  <c r="D21" i="2"/>
  <c r="J20" i="2"/>
  <c r="J19" i="2"/>
  <c r="G19" i="2"/>
  <c r="E19" i="2"/>
  <c r="K19" i="2" s="1"/>
  <c r="D19" i="2"/>
  <c r="J18" i="2"/>
  <c r="I18" i="2"/>
  <c r="G18" i="2"/>
  <c r="E18" i="2"/>
  <c r="K18" i="2" s="1"/>
  <c r="D18" i="2"/>
  <c r="K17" i="2"/>
  <c r="J17" i="2"/>
  <c r="G17" i="2"/>
  <c r="E17" i="2"/>
  <c r="K16" i="2"/>
  <c r="J16" i="2"/>
  <c r="G16" i="2"/>
  <c r="F27" i="2" s="1"/>
  <c r="E16" i="2"/>
  <c r="D16" i="2"/>
  <c r="D20" i="2" s="1"/>
  <c r="G14" i="2"/>
  <c r="E14" i="2"/>
  <c r="K9" i="2"/>
  <c r="D9" i="2"/>
  <c r="C9" i="2"/>
  <c r="K8" i="2"/>
  <c r="D8" i="2"/>
  <c r="C8" i="2"/>
  <c r="C5" i="2"/>
  <c r="C4" i="2"/>
  <c r="I128" i="1"/>
  <c r="H115" i="1"/>
  <c r="H105" i="1"/>
  <c r="H95" i="1"/>
  <c r="H93" i="1"/>
  <c r="H89" i="1"/>
  <c r="H87" i="1"/>
  <c r="H85" i="1"/>
  <c r="H83" i="1"/>
  <c r="H168" i="1" s="1"/>
  <c r="I70" i="1"/>
  <c r="I57" i="1"/>
  <c r="I44" i="1"/>
  <c r="I33" i="1"/>
  <c r="F30" i="1"/>
  <c r="I22" i="1"/>
  <c r="F19" i="1"/>
  <c r="I13" i="1"/>
  <c r="I6" i="1"/>
  <c r="F36" i="2" l="1"/>
  <c r="F37" i="2" s="1"/>
  <c r="E20" i="2"/>
  <c r="F26" i="2" s="1"/>
  <c r="K21" i="2"/>
  <c r="I168" i="1"/>
  <c r="I170" i="1" s="1"/>
  <c r="I20" i="2"/>
  <c r="K20" i="2" l="1"/>
  <c r="F28" i="2"/>
  <c r="F29" i="2"/>
</calcChain>
</file>

<file path=xl/comments1.xml><?xml version="1.0" encoding="utf-8"?>
<comments xmlns="http://schemas.openxmlformats.org/spreadsheetml/2006/main">
  <authors>
    <author>Donald, Christopher</author>
  </authors>
  <commentList>
    <comment ref="F24" authorId="0" shapeId="0">
      <text>
        <r>
          <rPr>
            <b/>
            <sz val="11"/>
            <color indexed="81"/>
            <rFont val="Calibri"/>
            <family val="2"/>
            <scheme val="minor"/>
          </rPr>
          <t>Obtain number fromVoteWA.  ACP and FWAB voters not entered are added in later in cell F28.</t>
        </r>
      </text>
    </comment>
    <comment ref="F26" authorId="0" shapeId="0">
      <text>
        <r>
          <rPr>
            <b/>
            <sz val="11"/>
            <color indexed="81"/>
            <rFont val="Calibri"/>
            <family val="2"/>
            <scheme val="minor"/>
          </rPr>
          <t>How many credited voters returned envelopes with no ballot or ballots from another election? 
Include a number if the voter was credited as voting. Do not include if the voter was identified as not casting a ballot and backed out of the election.</t>
        </r>
      </text>
    </comment>
    <comment ref="F30" authorId="0" shapeId="0">
      <text>
        <r>
          <rPr>
            <b/>
            <sz val="11"/>
            <color indexed="81"/>
            <rFont val="Calibri"/>
            <family val="2"/>
            <scheme val="minor"/>
          </rPr>
          <t>This number should be the same number certified  as tabulated and posted.  If it differs, investigate and provide an explanation.</t>
        </r>
      </text>
    </comment>
    <comment ref="F35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for all issued ballots. This number may be greater than the number of active registered voters. It may include - but is not limited to - special ballots, replacement ballots, and provisional ballots. Include all ballots issued by the County Auditor.</t>
        </r>
      </text>
    </comment>
    <comment ref="F39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provisional ballots sent to other counties.</t>
        </r>
      </text>
    </comment>
    <comment ref="F41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paper ballots printed by AVU.</t>
        </r>
      </text>
    </comment>
    <comment ref="F46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Total of all voted ballots, including all provisional ballots, FWABs, DREs, and electronically delivered ballots.
If you report a ballot on this line, you must account for the disposition of that ballot as either tabulated or rejected.
Do not include undeliverable or suspended ballots returned to your office. 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Include all UOCAVA ballots delivered by any method.</t>
        </r>
      </text>
    </comment>
    <comment ref="F52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provisional ballots from other counties.</t>
        </r>
      </text>
    </comment>
    <comment ref="F54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paper ballots printed by AVU.</t>
        </r>
      </text>
    </comment>
    <comment ref="F59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of all accepted ballots.</t>
        </r>
      </text>
    </comment>
    <comment ref="F65" authorId="0" shapeId="0">
      <text>
        <r>
          <rPr>
            <b/>
            <sz val="11"/>
            <color indexed="81"/>
            <rFont val="Calibri"/>
            <family val="2"/>
            <scheme val="minor"/>
          </rPr>
          <t>Include all valid provisional ballots that were tabulated.</t>
        </r>
      </text>
    </comment>
    <comment ref="F67" authorId="0" shapeId="0">
      <text>
        <r>
          <rPr>
            <b/>
            <sz val="11"/>
            <color indexed="81"/>
            <rFont val="Calibri"/>
            <family val="2"/>
            <scheme val="minor"/>
          </rPr>
          <t>Do not report paper ballots printed by AVU.</t>
        </r>
      </text>
    </comment>
    <comment ref="F75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Account for any envelopes documenting as received that were forwarded to other counties.  This should include late transfers and provisional ballots. 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</rPr>
          <t>Ballots issued by your county but the voter was later transferred to another county.</t>
        </r>
      </text>
    </comment>
    <comment ref="F83" authorId="0" shapeId="0">
      <text>
        <r>
          <rPr>
            <b/>
            <sz val="11"/>
            <color indexed="81"/>
            <rFont val="Calibri"/>
            <family val="2"/>
            <scheme val="minor"/>
          </rPr>
          <t>Total of all rejected ballots. Must be added with the Ballots to calculate the Total Ballot Not Counted.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</rPr>
          <t>Include ballots received on Certification Day that were not counted (received too late).</t>
        </r>
      </text>
    </comment>
    <comment ref="F9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0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  <comment ref="F117" authorId="0" shapeId="0">
      <text>
        <r>
          <rPr>
            <b/>
            <sz val="9"/>
            <color indexed="81"/>
            <rFont val="Tahoma"/>
            <family val="2"/>
          </rPr>
          <t>Includes envelopes without signatures and signature discrepancies.</t>
        </r>
      </text>
    </comment>
  </commentList>
</comments>
</file>

<file path=xl/comments2.xml><?xml version="1.0" encoding="utf-8"?>
<comments xmlns="http://schemas.openxmlformats.org/spreadsheetml/2006/main">
  <authors>
    <author>Donald, Christopher</author>
  </authors>
  <commentList>
    <comment ref="F36" authorId="0" shapeId="0">
      <text>
        <r>
          <rPr>
            <b/>
            <sz val="11"/>
            <color indexed="81"/>
            <rFont val="Calibri Light"/>
            <family val="2"/>
            <scheme val="major"/>
          </rPr>
          <t>This number should be the same number certified  as tabulated and posted as WEI results. If it differs, investigate and provide an explanation.</t>
        </r>
      </text>
    </comment>
  </commentList>
</comments>
</file>

<file path=xl/sharedStrings.xml><?xml version="1.0" encoding="utf-8"?>
<sst xmlns="http://schemas.openxmlformats.org/spreadsheetml/2006/main" count="186" uniqueCount="166">
  <si>
    <t>Reconciliation Form</t>
  </si>
  <si>
    <t>Data entry</t>
  </si>
  <si>
    <t>Math check</t>
  </si>
  <si>
    <t>Blank cell check (True = blank cells; False = no blank cells)</t>
  </si>
  <si>
    <t>General information</t>
  </si>
  <si>
    <t>County name</t>
  </si>
  <si>
    <t>Pend Oreille</t>
  </si>
  <si>
    <t>Election date</t>
  </si>
  <si>
    <t>11/5/2019</t>
  </si>
  <si>
    <t>Registered voters eligible to participate</t>
  </si>
  <si>
    <t xml:space="preserve">Number of ACTIVE registered voters </t>
  </si>
  <si>
    <t xml:space="preserve">Number of INACTIVE registered voters </t>
  </si>
  <si>
    <t>Total registered voters eligible to participate</t>
  </si>
  <si>
    <t>VoteWA</t>
  </si>
  <si>
    <t>How many voters were credited in VoteWA?</t>
  </si>
  <si>
    <t>How many envelopes without ballots were credited, including ballots of other elections?</t>
  </si>
  <si>
    <t>How many valid voters were NOT credited in VoteWA (ACP, FWAB)?</t>
  </si>
  <si>
    <t>Adjusted number of valid voters</t>
  </si>
  <si>
    <t>Ballots issued</t>
  </si>
  <si>
    <t>What was the total number of ballots issued?</t>
  </si>
  <si>
    <t>Of the total number above, how many UOCAVA ballots were issued?</t>
  </si>
  <si>
    <t>Of the total number above, how many provisional ballots were issued?</t>
  </si>
  <si>
    <t>Of the total number above, how many DRE ballots were issued?</t>
  </si>
  <si>
    <t>Voted ballots received</t>
  </si>
  <si>
    <t>How many voted ballots (in total) did you receive?</t>
  </si>
  <si>
    <t>Of the number above, how many UOCAVA ballots did you receive?</t>
  </si>
  <si>
    <t>Of the number above, how many Federal write-in ballots did you receive?</t>
  </si>
  <si>
    <t>Of the number above, how many provisional ballots did you receive?</t>
  </si>
  <si>
    <t>Of the number above, how DRE ballots were cast?</t>
  </si>
  <si>
    <t>Ballots Accepted</t>
  </si>
  <si>
    <t>`=AND(COUNT(F59)=1,COUNT(F24)=1,F30&lt;&gt;0,(F30-(SUM(F61:F67)+F138))&lt;&gt;0)</t>
  </si>
  <si>
    <t>Please explain why "Adjusted number of valid voters" differs from the number of "Ballots Counted/Tabulated" in the area below</t>
  </si>
  <si>
    <t>How many ballots (in total) were counted/tabulated?</t>
  </si>
  <si>
    <t>Of the number above, how many UOCAVA ballots were counted/tabulated?</t>
  </si>
  <si>
    <t>Of the number above, how many Federal Write-in ballots were counted/tabulated?</t>
  </si>
  <si>
    <t>Of the number above, how many provisional ballots were counted/tabulated?</t>
  </si>
  <si>
    <t>Of the number above, how many DRE ballots were counted/tabulated?</t>
  </si>
  <si>
    <t>Ballots NOT Counted/Tabulated</t>
  </si>
  <si>
    <t>Forwarded ballots</t>
  </si>
  <si>
    <t>Total ballots forwarded to other counties?</t>
  </si>
  <si>
    <t>Of the total number above, how many of the forwarded ballots were provisional ballots?</t>
  </si>
  <si>
    <t>Of the total number above, how many of the forwarded ballots were late transfer?</t>
  </si>
  <si>
    <t>Rejected ballots</t>
  </si>
  <si>
    <t>Total ballots rejected</t>
  </si>
  <si>
    <t>Of the total above, how many were rejected because of a missing signature?</t>
  </si>
  <si>
    <t>Of the total above, how many were rejected because of the signature didn't match?</t>
  </si>
  <si>
    <t>Of the total above, how many were rejected because of the ballot was Postmarked too late?</t>
  </si>
  <si>
    <t>Of the total above, how many were rejected because they were returned electronically and no hardcopy was received?</t>
  </si>
  <si>
    <t>Of the total above, how many were rejected other reasons?</t>
  </si>
  <si>
    <t>Total UOCAVA ballots rejected</t>
  </si>
  <si>
    <t>Total Federal Write-in Absentee ballots rejected</t>
  </si>
  <si>
    <t>Total provisional ballots rejected</t>
  </si>
  <si>
    <t>Total DRE ballots rejected</t>
  </si>
  <si>
    <t>Additional Information</t>
  </si>
  <si>
    <t>Replacement Ballots</t>
  </si>
  <si>
    <t>How many replacement ballots were requested?</t>
  </si>
  <si>
    <t>How many replacement ballots were issued?</t>
  </si>
  <si>
    <t>How many replacement ballots were received?</t>
  </si>
  <si>
    <t>How many replacement ballots were counted?</t>
  </si>
  <si>
    <t>How many replacement ballots were rejected?</t>
  </si>
  <si>
    <t>Ballot generation method</t>
  </si>
  <si>
    <t>How many ballots were generated through VoteWA?</t>
  </si>
  <si>
    <t>How many ballots were generated through other online programs?</t>
  </si>
  <si>
    <t>How many ballots were generated through a PDF originating from the county?</t>
  </si>
  <si>
    <t>How many non-UOCAVA ballots were issued by email, fax, or online program?</t>
  </si>
  <si>
    <t>Ballots returned</t>
  </si>
  <si>
    <t>In total, how many ballots were returned by E-mail?</t>
  </si>
  <si>
    <t>In total, how many ballots were returned by fax?</t>
  </si>
  <si>
    <t>How many non-UOCAVA ballots were returned by E-Mail or fax?</t>
  </si>
  <si>
    <t>How many ballots were deposited at staffed or unstaffed deposit sites and voting centers?</t>
  </si>
  <si>
    <t>AVU</t>
  </si>
  <si>
    <t>Please provide an estimate of the number of paper ballots printed by AVU</t>
  </si>
  <si>
    <t>Signature</t>
  </si>
  <si>
    <t>Report prepared by</t>
  </si>
  <si>
    <t>Date</t>
  </si>
  <si>
    <t>By signing, I acknowledge I know about and have explained all discrepancies above.</t>
  </si>
  <si>
    <t>Contact number</t>
  </si>
  <si>
    <t>Completing this form fulfils the requirements in RCW 29A.60.235 and 2011 c 10 s 62</t>
  </si>
  <si>
    <t>Rev 2.4 (08/13/2019)</t>
  </si>
  <si>
    <t>County names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</si>
  <si>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</si>
  <si>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</si>
  <si>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</si>
  <si>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</si>
  <si>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</si>
  <si>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</si>
  <si>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</si>
  <si>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</si>
  <si>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</si>
  <si>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</si>
  <si>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</si>
  <si>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</si>
  <si>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</si>
  <si>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</si>
  <si>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</si>
  <si>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</si>
  <si>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</si>
  <si>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</si>
  <si>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</si>
  <si>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</si>
  <si>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</si>
  <si>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</si>
  <si>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</si>
  <si>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</si>
  <si>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</si>
  <si>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</si>
  <si>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</si>
  <si>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</si>
  <si>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</si>
  <si>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</si>
  <si>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</si>
  <si>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</si>
  <si>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</si>
  <si>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</si>
  <si>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</si>
  <si>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</si>
  <si>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</si>
  <si>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</si>
  <si>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Registered voters eligible to participate </t>
  </si>
  <si>
    <t>Active registered voters</t>
  </si>
  <si>
    <t>Inactive registered voters</t>
  </si>
  <si>
    <t>Category Reconciliation (detailed accounting of ballots)</t>
  </si>
  <si>
    <t>Issued
(number of voters issued ballots)</t>
  </si>
  <si>
    <t>Ballots not counted</t>
  </si>
  <si>
    <t>Discrepancy
(If zero, category balances)</t>
  </si>
  <si>
    <t>Ballots forwarded to other counties</t>
  </si>
  <si>
    <t>Ballots Rejected</t>
  </si>
  <si>
    <t>UOCAVA</t>
  </si>
  <si>
    <t>Federal write-in</t>
  </si>
  <si>
    <t>Provisional</t>
  </si>
  <si>
    <t>DREs</t>
  </si>
  <si>
    <t>All voters not reported in above categories</t>
  </si>
  <si>
    <t>Total for all voter categories</t>
  </si>
  <si>
    <t>Summary</t>
  </si>
  <si>
    <t>Reconciliation</t>
  </si>
  <si>
    <t>Overall Ballot Reconciliation</t>
  </si>
  <si>
    <t>Ballots Received</t>
  </si>
  <si>
    <t>Requested</t>
  </si>
  <si>
    <t>Issued</t>
  </si>
  <si>
    <t>Ballots Not Counted</t>
  </si>
  <si>
    <t>Returned</t>
  </si>
  <si>
    <t xml:space="preserve">Discrepancy </t>
  </si>
  <si>
    <t>Counted</t>
  </si>
  <si>
    <t>Rejected</t>
  </si>
  <si>
    <t>Voters credited to ballots counted</t>
  </si>
  <si>
    <t>Return method</t>
  </si>
  <si>
    <t>Credited voters in VoteWA</t>
  </si>
  <si>
    <t>Email</t>
  </si>
  <si>
    <t>Credited envelopes without ballots</t>
  </si>
  <si>
    <t>Fax</t>
  </si>
  <si>
    <t>Voters not credited in VoteWA (examples: FWAB or ACP)</t>
  </si>
  <si>
    <t>Deposited at staffed, unstaffed deposit sites and voting centers</t>
  </si>
  <si>
    <t>Total valid ballots</t>
  </si>
  <si>
    <t>Non-UOCAVA returned by Fax or Email</t>
  </si>
  <si>
    <t>Generation method</t>
  </si>
  <si>
    <t>Other online programs</t>
  </si>
  <si>
    <t>PDF originating from county</t>
  </si>
  <si>
    <t xml:space="preserve">Non-UOCAVA ballots issued electronicaly </t>
  </si>
  <si>
    <t>Estimated number of paper ballots printed by AVU</t>
  </si>
  <si>
    <t>Category discrepancy explanation</t>
  </si>
  <si>
    <t>VoteWA discrepancy explanation</t>
  </si>
  <si>
    <t>Report prepared by:</t>
  </si>
  <si>
    <t>Date:</t>
  </si>
  <si>
    <t>Contact number:</t>
  </si>
  <si>
    <t>Elizabeth Krizenesky</t>
  </si>
  <si>
    <t>(509) 447-6472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</si>
</sst>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&quot;N/A&quot;"/>
    <numFmt numFmtId="166" formatCode="[$-409]mmmm\ d\,\ yyyy;@"/>
    <numFmt numFmtId="167" formatCode="mm/dd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3"/>
      <name val="Calibri Light"/>
      <family val="2"/>
      <scheme val="major"/>
    </font>
    <font>
      <sz val="20"/>
      <color theme="3"/>
      <name val="Calibri Light"/>
      <family val="2"/>
      <scheme val="major"/>
    </font>
    <font>
      <sz val="36"/>
      <color theme="3"/>
      <name val="Calibri Light"/>
      <family val="2"/>
      <scheme val="major"/>
    </font>
    <font>
      <sz val="16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3F3F76"/>
      <name val="Calibri Light"/>
      <family val="2"/>
      <scheme val="major"/>
    </font>
    <font>
      <b/>
      <sz val="11"/>
      <color rgb="FFFA7D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3"/>
      <color theme="3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5"/>
      <color theme="3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FFF2CC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indexed="81"/>
      <name val="Calibri Light"/>
      <family val="2"/>
      <scheme val="major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rgb="FFDDA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81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thick">
        <color theme="4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theme="4" tint="0.499984740745262"/>
      </bottom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 style="thick">
        <color theme="4" tint="0.499984740745262"/>
      </top>
      <bottom/>
      <diagonal/>
    </border>
    <border>
      <left/>
      <right style="thin">
        <color indexed="64"/>
      </right>
      <top style="thick">
        <color theme="4" tint="0.499984740745262"/>
      </top>
      <bottom/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8">
    <xf numFmtId="0" fontId="0" fillId="0" borderId="0"/>
    <xf numFmtId="0" fontId="1" fillId="4" borderId="0"/>
    <xf numFmtId="0" fontId="1" fillId="6" borderId="0"/>
    <xf numFmtId="0" fontId="1" fillId="7" borderId="0"/>
    <xf numFmtId="0" fontId="1" fillId="5" borderId="0"/>
    <xf numFmtId="0" fontId="1" fillId="8" borderId="0"/>
    <xf numFmtId="0" fontId="1" fillId="9" borderId="0"/>
    <xf numFmtId="0" fontId="9" fillId="11" borderId="0"/>
    <xf numFmtId="0" fontId="3" fillId="3" borderId="1"/>
    <xf numFmtId="43" fontId="1" fillId="0" borderId="0"/>
    <xf numFmtId="0" fontId="5" fillId="0" borderId="10"/>
    <xf numFmtId="0" fontId="6" fillId="0" borderId="11"/>
    <xf numFmtId="0" fontId="7" fillId="0" borderId="0"/>
    <xf numFmtId="0" fontId="2" fillId="2" borderId="1"/>
    <xf numFmtId="0" fontId="1" fillId="12" borderId="0">
      <alignment horizontal="center"/>
    </xf>
    <xf numFmtId="0" fontId="4" fillId="20" borderId="2">
      <alignment horizontal="center" vertical="center"/>
    </xf>
    <xf numFmtId="0" fontId="4" fillId="0" borderId="0"/>
    <xf numFmtId="0" fontId="8" fillId="0" borderId="12"/>
  </cellStyleXfs>
  <cellXfs count="261">
    <xf numFmtId="0" fontId="0" fillId="0" borderId="0" xfId="0" applyNumberFormat="1" applyFont="1" applyFill="1" applyBorder="1"/>
    <xf numFmtId="0" fontId="1" fillId="4" borderId="0" xfId="1" applyNumberFormat="1" applyFont="1" applyFill="1" applyBorder="1"/>
    <xf numFmtId="0" fontId="1" fillId="6" borderId="0" xfId="2" applyNumberFormat="1" applyFont="1" applyFill="1" applyBorder="1"/>
    <xf numFmtId="0" fontId="1" fillId="7" borderId="0" xfId="3" applyNumberFormat="1" applyFont="1" applyFill="1" applyBorder="1"/>
    <xf numFmtId="0" fontId="1" fillId="5" borderId="0" xfId="4" applyNumberFormat="1" applyFont="1" applyFill="1" applyBorder="1"/>
    <xf numFmtId="0" fontId="1" fillId="8" borderId="0" xfId="5" applyNumberFormat="1" applyFont="1" applyFill="1" applyBorder="1"/>
    <xf numFmtId="0" fontId="1" fillId="9" borderId="0" xfId="6" applyNumberFormat="1" applyFont="1" applyFill="1" applyBorder="1"/>
    <xf numFmtId="0" fontId="1" fillId="5" borderId="5" xfId="4" applyNumberFormat="1" applyFont="1" applyFill="1" applyBorder="1"/>
    <xf numFmtId="0" fontId="1" fillId="5" borderId="7" xfId="4" applyNumberFormat="1" applyFont="1" applyFill="1" applyBorder="1"/>
    <xf numFmtId="0" fontId="1" fillId="5" borderId="8" xfId="4" applyNumberFormat="1" applyFont="1" applyFill="1" applyBorder="1"/>
    <xf numFmtId="0" fontId="14" fillId="0" borderId="0" xfId="0" applyNumberFormat="1" applyFont="1" applyFill="1" applyBorder="1"/>
    <xf numFmtId="0" fontId="14" fillId="5" borderId="5" xfId="4" applyNumberFormat="1" applyFont="1" applyFill="1" applyBorder="1"/>
    <xf numFmtId="0" fontId="14" fillId="5" borderId="0" xfId="4" applyNumberFormat="1" applyFont="1" applyFill="1" applyBorder="1"/>
    <xf numFmtId="0" fontId="14" fillId="5" borderId="6" xfId="4" applyNumberFormat="1" applyFont="1" applyFill="1" applyBorder="1"/>
    <xf numFmtId="0" fontId="14" fillId="5" borderId="7" xfId="4" applyNumberFormat="1" applyFont="1" applyFill="1" applyBorder="1"/>
    <xf numFmtId="0" fontId="14" fillId="5" borderId="8" xfId="4" applyNumberFormat="1" applyFont="1" applyFill="1" applyBorder="1"/>
    <xf numFmtId="0" fontId="14" fillId="5" borderId="9" xfId="4" applyNumberFormat="1" applyFont="1" applyFill="1" applyBorder="1"/>
    <xf numFmtId="0" fontId="14" fillId="8" borderId="5" xfId="5" applyNumberFormat="1" applyFont="1" applyFill="1" applyBorder="1"/>
    <xf numFmtId="0" fontId="14" fillId="8" borderId="0" xfId="5" applyNumberFormat="1" applyFont="1" applyFill="1" applyBorder="1"/>
    <xf numFmtId="0" fontId="14" fillId="8" borderId="6" xfId="5" applyNumberFormat="1" applyFont="1" applyFill="1" applyBorder="1"/>
    <xf numFmtId="0" fontId="14" fillId="8" borderId="8" xfId="5" applyNumberFormat="1" applyFont="1" applyFill="1" applyBorder="1"/>
    <xf numFmtId="0" fontId="14" fillId="8" borderId="7" xfId="5" applyNumberFormat="1" applyFont="1" applyFill="1" applyBorder="1"/>
    <xf numFmtId="0" fontId="14" fillId="8" borderId="9" xfId="5" applyNumberFormat="1" applyFont="1" applyFill="1" applyBorder="1"/>
    <xf numFmtId="0" fontId="14" fillId="12" borderId="5" xfId="14" applyNumberFormat="1" applyFont="1" applyFill="1" applyBorder="1" applyAlignment="1"/>
    <xf numFmtId="0" fontId="14" fillId="12" borderId="0" xfId="14" applyNumberFormat="1" applyFont="1" applyFill="1" applyBorder="1" applyAlignment="1"/>
    <xf numFmtId="0" fontId="14" fillId="12" borderId="6" xfId="14" applyNumberFormat="1" applyFont="1" applyFill="1" applyBorder="1" applyAlignment="1"/>
    <xf numFmtId="0" fontId="14" fillId="12" borderId="7" xfId="14" applyNumberFormat="1" applyFont="1" applyFill="1" applyBorder="1" applyAlignment="1"/>
    <xf numFmtId="0" fontId="14" fillId="12" borderId="8" xfId="14" applyNumberFormat="1" applyFont="1" applyFill="1" applyBorder="1" applyAlignment="1"/>
    <xf numFmtId="0" fontId="14" fillId="12" borderId="9" xfId="14" applyNumberFormat="1" applyFont="1" applyFill="1" applyBorder="1" applyAlignment="1"/>
    <xf numFmtId="0" fontId="14" fillId="7" borderId="5" xfId="3" applyNumberFormat="1" applyFont="1" applyFill="1" applyBorder="1"/>
    <xf numFmtId="0" fontId="14" fillId="7" borderId="0" xfId="3" applyNumberFormat="1" applyFont="1" applyFill="1" applyBorder="1"/>
    <xf numFmtId="0" fontId="14" fillId="7" borderId="6" xfId="3" applyNumberFormat="1" applyFont="1" applyFill="1" applyBorder="1"/>
    <xf numFmtId="0" fontId="14" fillId="7" borderId="0" xfId="3" applyNumberFormat="1" applyFont="1" applyFill="1" applyBorder="1" applyAlignment="1">
      <alignment horizontal="left" indent="2"/>
    </xf>
    <xf numFmtId="0" fontId="14" fillId="7" borderId="7" xfId="3" applyNumberFormat="1" applyFont="1" applyFill="1" applyBorder="1"/>
    <xf numFmtId="0" fontId="14" fillId="7" borderId="8" xfId="3" applyNumberFormat="1" applyFont="1" applyFill="1" applyBorder="1"/>
    <xf numFmtId="0" fontId="14" fillId="7" borderId="9" xfId="3" applyNumberFormat="1" applyFont="1" applyFill="1" applyBorder="1"/>
    <xf numFmtId="0" fontId="14" fillId="4" borderId="5" xfId="1" applyNumberFormat="1" applyFont="1" applyFill="1" applyBorder="1"/>
    <xf numFmtId="0" fontId="14" fillId="4" borderId="0" xfId="1" applyNumberFormat="1" applyFont="1" applyFill="1" applyBorder="1"/>
    <xf numFmtId="0" fontId="14" fillId="4" borderId="6" xfId="1" applyNumberFormat="1" applyFont="1" applyFill="1" applyBorder="1"/>
    <xf numFmtId="0" fontId="14" fillId="4" borderId="7" xfId="1" applyNumberFormat="1" applyFont="1" applyFill="1" applyBorder="1"/>
    <xf numFmtId="0" fontId="14" fillId="4" borderId="8" xfId="1" applyNumberFormat="1" applyFont="1" applyFill="1" applyBorder="1"/>
    <xf numFmtId="0" fontId="14" fillId="4" borderId="9" xfId="1" applyNumberFormat="1" applyFont="1" applyFill="1" applyBorder="1"/>
    <xf numFmtId="0" fontId="14" fillId="9" borderId="5" xfId="6" applyNumberFormat="1" applyFont="1" applyFill="1" applyBorder="1"/>
    <xf numFmtId="0" fontId="14" fillId="9" borderId="0" xfId="6" applyNumberFormat="1" applyFont="1" applyFill="1" applyBorder="1"/>
    <xf numFmtId="0" fontId="14" fillId="9" borderId="6" xfId="6" applyNumberFormat="1" applyFont="1" applyFill="1" applyBorder="1"/>
    <xf numFmtId="0" fontId="14" fillId="9" borderId="7" xfId="6" applyNumberFormat="1" applyFont="1" applyFill="1" applyBorder="1"/>
    <xf numFmtId="0" fontId="14" fillId="9" borderId="8" xfId="6" applyNumberFormat="1" applyFont="1" applyFill="1" applyBorder="1"/>
    <xf numFmtId="0" fontId="14" fillId="9" borderId="9" xfId="6" applyNumberFormat="1" applyFont="1" applyFill="1" applyBorder="1"/>
    <xf numFmtId="0" fontId="17" fillId="6" borderId="5" xfId="2" applyNumberFormat="1" applyFont="1" applyFill="1" applyBorder="1" applyAlignment="1">
      <alignment horizontal="center"/>
    </xf>
    <xf numFmtId="0" fontId="17" fillId="6" borderId="0" xfId="2" applyNumberFormat="1" applyFont="1" applyFill="1" applyBorder="1" applyAlignment="1">
      <alignment horizontal="center"/>
    </xf>
    <xf numFmtId="0" fontId="17" fillId="6" borderId="6" xfId="2" applyNumberFormat="1" applyFont="1" applyFill="1" applyBorder="1" applyAlignment="1">
      <alignment horizontal="center"/>
    </xf>
    <xf numFmtId="0" fontId="14" fillId="6" borderId="5" xfId="2" applyNumberFormat="1" applyFont="1" applyFill="1" applyBorder="1"/>
    <xf numFmtId="0" fontId="14" fillId="6" borderId="0" xfId="2" applyNumberFormat="1" applyFont="1" applyFill="1" applyBorder="1"/>
    <xf numFmtId="0" fontId="14" fillId="6" borderId="6" xfId="2" applyNumberFormat="1" applyFont="1" applyFill="1" applyBorder="1"/>
    <xf numFmtId="0" fontId="14" fillId="6" borderId="7" xfId="2" applyNumberFormat="1" applyFont="1" applyFill="1" applyBorder="1"/>
    <xf numFmtId="0" fontId="14" fillId="6" borderId="8" xfId="2" applyNumberFormat="1" applyFont="1" applyFill="1" applyBorder="1"/>
    <xf numFmtId="0" fontId="14" fillId="6" borderId="9" xfId="2" applyNumberFormat="1" applyFont="1" applyFill="1" applyBorder="1"/>
    <xf numFmtId="0" fontId="14" fillId="7" borderId="0" xfId="3" quotePrefix="1" applyNumberFormat="1" applyFont="1" applyFill="1" applyBorder="1"/>
    <xf numFmtId="0" fontId="14" fillId="7" borderId="0" xfId="3" applyNumberFormat="1" applyFont="1" applyFill="1" applyBorder="1" applyAlignment="1">
      <alignment horizontal="left" wrapText="1" indent="2"/>
    </xf>
    <xf numFmtId="0" fontId="14" fillId="0" borderId="16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9" fillId="0" borderId="0" xfId="11" applyNumberFormat="1" applyFont="1" applyFill="1" applyBorder="1" applyAlignment="1">
      <alignment horizontal="left" vertical="center"/>
    </xf>
    <xf numFmtId="38" fontId="14" fillId="0" borderId="0" xfId="9" applyNumberFormat="1" applyFont="1" applyFill="1" applyBorder="1" applyAlignment="1">
      <alignment vertical="center"/>
    </xf>
    <xf numFmtId="0" fontId="21" fillId="13" borderId="10" xfId="10" applyNumberFormat="1" applyFont="1" applyFill="1" applyBorder="1" applyAlignment="1">
      <alignment vertical="center"/>
    </xf>
    <xf numFmtId="0" fontId="21" fillId="13" borderId="0" xfId="10" applyNumberFormat="1" applyFont="1" applyFill="1" applyBorder="1" applyAlignment="1">
      <alignment vertical="center"/>
    </xf>
    <xf numFmtId="0" fontId="19" fillId="0" borderId="11" xfId="11" applyNumberFormat="1" applyFont="1" applyFill="1" applyBorder="1" applyAlignment="1">
      <alignment vertical="center"/>
    </xf>
    <xf numFmtId="0" fontId="19" fillId="6" borderId="11" xfId="11" applyNumberFormat="1" applyFont="1" applyFill="1" applyBorder="1" applyAlignment="1">
      <alignment horizontal="center" vertical="center" wrapText="1"/>
    </xf>
    <xf numFmtId="38" fontId="14" fillId="7" borderId="0" xfId="3" applyNumberFormat="1" applyFont="1" applyFill="1" applyBorder="1" applyAlignment="1">
      <alignment horizontal="center" vertical="center"/>
    </xf>
    <xf numFmtId="165" fontId="22" fillId="10" borderId="0" xfId="9" applyNumberFormat="1" applyFont="1" applyFill="1" applyBorder="1" applyAlignment="1">
      <alignment horizontal="center" vertical="center"/>
    </xf>
    <xf numFmtId="38" fontId="14" fillId="6" borderId="0" xfId="9" applyNumberFormat="1" applyFont="1" applyFill="1" applyBorder="1" applyAlignment="1">
      <alignment horizontal="center" vertical="center"/>
    </xf>
    <xf numFmtId="165" fontId="22" fillId="11" borderId="0" xfId="7" applyNumberFormat="1" applyFont="1" applyFill="1" applyBorder="1" applyAlignment="1">
      <alignment horizontal="center" vertical="center"/>
    </xf>
    <xf numFmtId="38" fontId="14" fillId="7" borderId="8" xfId="3" applyNumberFormat="1" applyFont="1" applyFill="1" applyBorder="1" applyAlignment="1">
      <alignment horizontal="center" vertical="center"/>
    </xf>
    <xf numFmtId="38" fontId="14" fillId="6" borderId="8" xfId="9" applyNumberFormat="1" applyFont="1" applyFill="1" applyBorder="1" applyAlignment="1">
      <alignment horizontal="center" vertical="center"/>
    </xf>
    <xf numFmtId="38" fontId="14" fillId="5" borderId="8" xfId="4" applyNumberFormat="1" applyFont="1" applyFill="1" applyBorder="1" applyAlignment="1">
      <alignment horizontal="center" vertical="center"/>
    </xf>
    <xf numFmtId="38" fontId="14" fillId="4" borderId="0" xfId="1" applyNumberFormat="1" applyFont="1" applyFill="1" applyBorder="1" applyAlignment="1">
      <alignment vertical="center"/>
    </xf>
    <xf numFmtId="38" fontId="14" fillId="9" borderId="0" xfId="6" applyNumberFormat="1" applyFont="1" applyFill="1" applyBorder="1" applyAlignment="1">
      <alignment vertical="center"/>
    </xf>
    <xf numFmtId="38" fontId="14" fillId="6" borderId="0" xfId="2" applyNumberFormat="1" applyFont="1" applyFill="1" applyBorder="1" applyAlignment="1">
      <alignment vertical="center"/>
    </xf>
    <xf numFmtId="38" fontId="18" fillId="9" borderId="12" xfId="17" applyNumberFormat="1" applyFont="1" applyFill="1" applyBorder="1" applyAlignment="1">
      <alignment vertical="center"/>
    </xf>
    <xf numFmtId="0" fontId="8" fillId="5" borderId="0" xfId="4" applyNumberFormat="1" applyFont="1" applyFill="1" applyBorder="1"/>
    <xf numFmtId="49" fontId="15" fillId="0" borderId="1" xfId="13" applyNumberFormat="1" applyFont="1" applyFill="1" applyBorder="1" applyAlignment="1" applyProtection="1">
      <alignment horizontal="right" vertical="center"/>
      <protection locked="0"/>
    </xf>
    <xf numFmtId="166" fontId="15" fillId="0" borderId="1" xfId="13" applyNumberFormat="1" applyFont="1" applyFill="1" applyBorder="1" applyAlignment="1" applyProtection="1">
      <alignment horizontal="right" vertical="center"/>
      <protection locked="0"/>
    </xf>
    <xf numFmtId="164" fontId="15" fillId="0" borderId="1" xfId="9" applyNumberFormat="1" applyFont="1" applyFill="1" applyBorder="1" applyAlignment="1" applyProtection="1">
      <alignment vertical="center"/>
      <protection locked="0"/>
    </xf>
    <xf numFmtId="164" fontId="16" fillId="0" borderId="1" xfId="8" applyNumberFormat="1" applyFont="1" applyFill="1" applyBorder="1" applyAlignment="1">
      <alignment vertical="center"/>
    </xf>
    <xf numFmtId="164" fontId="16" fillId="0" borderId="1" xfId="9" applyNumberFormat="1" applyFont="1" applyFill="1" applyBorder="1" applyAlignment="1">
      <alignment vertical="center"/>
    </xf>
    <xf numFmtId="164" fontId="15" fillId="0" borderId="1" xfId="9" applyNumberFormat="1" applyFont="1" applyFill="1" applyBorder="1" applyProtection="1">
      <protection locked="0"/>
    </xf>
    <xf numFmtId="0" fontId="20" fillId="0" borderId="0" xfId="12" applyNumberFormat="1" applyFont="1" applyFill="1" applyBorder="1" applyAlignment="1">
      <alignment horizontal="left" vertical="center"/>
    </xf>
    <xf numFmtId="0" fontId="19" fillId="0" borderId="11" xfId="11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left" vertical="center"/>
    </xf>
    <xf numFmtId="0" fontId="4" fillId="0" borderId="0" xfId="16" applyNumberFormat="1" applyFont="1" applyFill="1" applyBorder="1" applyAlignment="1">
      <alignment horizontal="left" vertical="center"/>
    </xf>
    <xf numFmtId="38" fontId="14" fillId="5" borderId="0" xfId="4" applyNumberFormat="1" applyFont="1" applyFill="1" applyBorder="1" applyAlignment="1">
      <alignment horizontal="center" vertical="center"/>
    </xf>
    <xf numFmtId="0" fontId="1" fillId="6" borderId="0" xfId="2" applyNumberFormat="1" applyFont="1" applyFill="1" applyBorder="1" applyAlignment="1">
      <alignment horizontal="left" indent="2"/>
    </xf>
    <xf numFmtId="0" fontId="1" fillId="9" borderId="0" xfId="6" applyNumberFormat="1" applyFont="1" applyFill="1" applyBorder="1" applyAlignment="1">
      <alignment horizontal="left" indent="2"/>
    </xf>
    <xf numFmtId="0" fontId="1" fillId="8" borderId="8" xfId="5" applyNumberFormat="1" applyFont="1" applyFill="1" applyBorder="1"/>
    <xf numFmtId="0" fontId="1" fillId="8" borderId="0" xfId="5" applyNumberFormat="1" applyFont="1" applyFill="1" applyBorder="1" applyAlignment="1">
      <alignment vertical="center"/>
    </xf>
    <xf numFmtId="0" fontId="1" fillId="12" borderId="0" xfId="14" applyNumberFormat="1" applyFont="1" applyFill="1" applyBorder="1" applyAlignment="1"/>
    <xf numFmtId="0" fontId="1" fillId="12" borderId="0" xfId="14" applyNumberFormat="1" applyFont="1" applyFill="1" applyBorder="1" applyAlignment="1">
      <alignment horizontal="left" indent="2"/>
    </xf>
    <xf numFmtId="0" fontId="1" fillId="4" borderId="0" xfId="1" applyNumberFormat="1" applyFont="1" applyFill="1" applyBorder="1" applyAlignment="1">
      <alignment horizontal="left" indent="2"/>
    </xf>
    <xf numFmtId="0" fontId="1" fillId="7" borderId="8" xfId="3" applyNumberFormat="1" applyFont="1" applyFill="1" applyBorder="1"/>
    <xf numFmtId="0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38" fontId="14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0" fontId="14" fillId="0" borderId="19" xfId="0" applyNumberFormat="1" applyFont="1" applyFill="1" applyBorder="1" applyAlignment="1">
      <alignment vertical="center"/>
    </xf>
    <xf numFmtId="0" fontId="14" fillId="0" borderId="20" xfId="0" applyNumberFormat="1" applyFont="1" applyFill="1" applyBorder="1" applyAlignment="1">
      <alignment vertical="center"/>
    </xf>
    <xf numFmtId="0" fontId="6" fillId="0" borderId="0" xfId="11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top" wrapText="1"/>
    </xf>
    <xf numFmtId="0" fontId="13" fillId="0" borderId="0" xfId="16" applyNumberFormat="1" applyFont="1" applyFill="1" applyBorder="1" applyAlignment="1">
      <alignment vertical="center"/>
    </xf>
    <xf numFmtId="0" fontId="22" fillId="0" borderId="0" xfId="0" quotePrefix="1" applyNumberFormat="1" applyFont="1" applyFill="1" applyBorder="1" applyAlignment="1">
      <alignment vertical="center"/>
    </xf>
    <xf numFmtId="0" fontId="4" fillId="0" borderId="0" xfId="16" applyNumberFormat="1" applyFont="1" applyFill="1" applyBorder="1" applyAlignment="1">
      <alignment horizontal="right" vertical="center"/>
    </xf>
    <xf numFmtId="166" fontId="4" fillId="0" borderId="0" xfId="16" applyNumberFormat="1" applyFont="1" applyFill="1" applyBorder="1" applyAlignment="1">
      <alignment horizontal="left" vertical="center" indent="1"/>
    </xf>
    <xf numFmtId="0" fontId="4" fillId="0" borderId="0" xfId="16" applyNumberFormat="1" applyFont="1" applyFill="1" applyBorder="1" applyAlignment="1">
      <alignment horizontal="left" vertical="center" indent="1"/>
    </xf>
    <xf numFmtId="0" fontId="26" fillId="0" borderId="0" xfId="12" applyNumberFormat="1" applyFont="1" applyFill="1" applyBorder="1" applyAlignment="1">
      <alignment vertical="center"/>
    </xf>
    <xf numFmtId="38" fontId="27" fillId="0" borderId="0" xfId="9" applyNumberFormat="1" applyFont="1" applyFill="1" applyBorder="1" applyAlignment="1">
      <alignment vertical="center"/>
    </xf>
    <xf numFmtId="0" fontId="18" fillId="0" borderId="0" xfId="17" applyNumberFormat="1" applyFont="1" applyFill="1" applyBorder="1" applyAlignment="1">
      <alignment horizontal="left" vertical="center"/>
    </xf>
    <xf numFmtId="38" fontId="18" fillId="0" borderId="0" xfId="17" applyNumberFormat="1" applyFont="1" applyFill="1" applyBorder="1" applyAlignment="1">
      <alignment vertical="center"/>
    </xf>
    <xf numFmtId="0" fontId="26" fillId="6" borderId="0" xfId="12" applyNumberFormat="1" applyFont="1" applyFill="1" applyBorder="1" applyAlignment="1">
      <alignment vertical="center"/>
    </xf>
    <xf numFmtId="0" fontId="26" fillId="0" borderId="0" xfId="12" applyNumberFormat="1" applyFont="1" applyFill="1" applyBorder="1" applyAlignment="1">
      <alignment vertical="center" wrapText="1"/>
    </xf>
    <xf numFmtId="0" fontId="5" fillId="0" borderId="10" xfId="10" applyNumberFormat="1" applyFont="1" applyFill="1" applyBorder="1" applyAlignment="1">
      <alignment vertical="center" wrapText="1"/>
    </xf>
    <xf numFmtId="0" fontId="29" fillId="0" borderId="0" xfId="10" applyNumberFormat="1" applyFont="1" applyFill="1" applyBorder="1" applyAlignment="1">
      <alignment vertical="center" wrapText="1"/>
    </xf>
    <xf numFmtId="0" fontId="5" fillId="0" borderId="10" xfId="10" applyNumberFormat="1" applyFont="1" applyFill="1" applyBorder="1" applyAlignment="1">
      <alignment vertical="center"/>
    </xf>
    <xf numFmtId="164" fontId="15" fillId="13" borderId="1" xfId="9" applyNumberFormat="1" applyFont="1" applyFill="1" applyBorder="1" applyProtection="1">
      <protection locked="0"/>
    </xf>
    <xf numFmtId="164" fontId="14" fillId="0" borderId="23" xfId="9" applyNumberFormat="1" applyFont="1" applyFill="1" applyBorder="1" applyProtection="1">
      <protection locked="0"/>
    </xf>
    <xf numFmtId="0" fontId="1" fillId="5" borderId="6" xfId="4" applyNumberFormat="1" applyFont="1" applyFill="1" applyBorder="1"/>
    <xf numFmtId="0" fontId="1" fillId="5" borderId="9" xfId="4" applyNumberFormat="1" applyFont="1" applyFill="1" applyBorder="1"/>
    <xf numFmtId="0" fontId="0" fillId="4" borderId="0" xfId="1" applyNumberFormat="1" applyFont="1" applyFill="1" applyBorder="1" applyAlignment="1">
      <alignment horizontal="left" indent="2"/>
    </xf>
    <xf numFmtId="0" fontId="0" fillId="6" borderId="0" xfId="2" applyNumberFormat="1" applyFont="1" applyFill="1" applyBorder="1"/>
    <xf numFmtId="0" fontId="0" fillId="6" borderId="0" xfId="2" applyNumberFormat="1" applyFont="1" applyFill="1" applyBorder="1" applyAlignment="1">
      <alignment horizontal="left" indent="1"/>
    </xf>
    <xf numFmtId="0" fontId="0" fillId="6" borderId="0" xfId="2" applyNumberFormat="1" applyFont="1" applyFill="1" applyBorder="1" applyAlignment="1">
      <alignment horizontal="left" indent="2"/>
    </xf>
    <xf numFmtId="0" fontId="0" fillId="7" borderId="0" xfId="3" applyNumberFormat="1" applyFont="1" applyFill="1" applyBorder="1" applyAlignment="1">
      <alignment horizontal="left" indent="2"/>
    </xf>
    <xf numFmtId="0" fontId="6" fillId="6" borderId="11" xfId="11" applyNumberFormat="1" applyFont="1" applyFill="1" applyBorder="1"/>
    <xf numFmtId="0" fontId="6" fillId="6" borderId="11" xfId="11" applyNumberFormat="1" applyFont="1" applyFill="1" applyBorder="1" applyAlignment="1">
      <alignment horizontal="center"/>
    </xf>
    <xf numFmtId="0" fontId="19" fillId="6" borderId="11" xfId="11" applyNumberFormat="1" applyFont="1" applyFill="1" applyBorder="1"/>
    <xf numFmtId="0" fontId="8" fillId="6" borderId="0" xfId="2" applyNumberFormat="1" applyFont="1" applyFill="1" applyBorder="1" applyAlignment="1">
      <alignment horizontal="left" indent="1"/>
    </xf>
    <xf numFmtId="0" fontId="6" fillId="7" borderId="11" xfId="11" applyNumberFormat="1" applyFont="1" applyFill="1" applyBorder="1"/>
    <xf numFmtId="0" fontId="0" fillId="6" borderId="0" xfId="2" applyNumberFormat="1" applyFont="1" applyFill="1" applyBorder="1" applyAlignment="1">
      <alignment horizontal="left" indent="3"/>
    </xf>
    <xf numFmtId="164" fontId="1" fillId="6" borderId="0" xfId="2" applyNumberFormat="1" applyFont="1" applyFill="1" applyBorder="1"/>
    <xf numFmtId="0" fontId="26" fillId="0" borderId="22" xfId="12" applyNumberFormat="1" applyFont="1" applyFill="1" applyBorder="1" applyAlignment="1">
      <alignment vertical="center" wrapText="1"/>
    </xf>
    <xf numFmtId="0" fontId="26" fillId="0" borderId="22" xfId="12" applyNumberFormat="1" applyFont="1" applyFill="1" applyBorder="1" applyAlignment="1">
      <alignment vertical="center"/>
    </xf>
    <xf numFmtId="0" fontId="0" fillId="5" borderId="0" xfId="4" applyNumberFormat="1" applyFont="1" applyFill="1" applyBorder="1"/>
    <xf numFmtId="0" fontId="30" fillId="0" borderId="0" xfId="0" applyNumberFormat="1" applyFont="1" applyFill="1" applyBorder="1"/>
    <xf numFmtId="38" fontId="31" fillId="7" borderId="12" xfId="17" applyNumberFormat="1" applyFont="1" applyFill="1" applyBorder="1" applyAlignment="1">
      <alignment horizontal="center" vertical="center"/>
    </xf>
    <xf numFmtId="38" fontId="31" fillId="6" borderId="12" xfId="17" applyNumberFormat="1" applyFont="1" applyFill="1" applyBorder="1" applyAlignment="1">
      <alignment horizontal="center" vertical="center"/>
    </xf>
    <xf numFmtId="38" fontId="31" fillId="5" borderId="12" xfId="17" applyNumberFormat="1" applyFont="1" applyFill="1" applyBorder="1" applyAlignment="1">
      <alignment horizontal="center" vertical="center"/>
    </xf>
    <xf numFmtId="0" fontId="7" fillId="6" borderId="0" xfId="12" applyNumberFormat="1" applyFont="1" applyFill="1" applyBorder="1" applyAlignment="1">
      <alignment horizontal="left" indent="1"/>
    </xf>
    <xf numFmtId="0" fontId="7" fillId="6" borderId="0" xfId="12" applyNumberFormat="1" applyFont="1" applyFill="1" applyBorder="1" applyAlignment="1">
      <alignment horizontal="left" indent="2"/>
    </xf>
    <xf numFmtId="0" fontId="1" fillId="12" borderId="8" xfId="14" applyNumberFormat="1" applyFont="1" applyFill="1" applyBorder="1" applyAlignment="1">
      <alignment horizontal="left" indent="2"/>
    </xf>
    <xf numFmtId="0" fontId="7" fillId="9" borderId="0" xfId="12" applyNumberFormat="1" applyFont="1" applyFill="1" applyBorder="1"/>
    <xf numFmtId="0" fontId="7" fillId="4" borderId="0" xfId="12" applyNumberFormat="1" applyFont="1" applyFill="1" applyBorder="1"/>
    <xf numFmtId="0" fontId="7" fillId="7" borderId="0" xfId="12" applyNumberFormat="1" applyFont="1" applyFill="1" applyBorder="1"/>
    <xf numFmtId="0" fontId="7" fillId="12" borderId="0" xfId="12" applyNumberFormat="1" applyFont="1" applyFill="1" applyBorder="1"/>
    <xf numFmtId="0" fontId="19" fillId="6" borderId="11" xfId="11" applyNumberFormat="1" applyFont="1" applyFill="1" applyBorder="1" applyAlignment="1">
      <alignment horizontal="left"/>
    </xf>
    <xf numFmtId="0" fontId="19" fillId="7" borderId="11" xfId="11" applyNumberFormat="1" applyFont="1" applyFill="1" applyBorder="1"/>
    <xf numFmtId="0" fontId="19" fillId="7" borderId="11" xfId="11" quotePrefix="1" applyNumberFormat="1" applyFont="1" applyFill="1" applyBorder="1"/>
    <xf numFmtId="0" fontId="26" fillId="0" borderId="0" xfId="12" applyNumberFormat="1" applyFont="1" applyFill="1" applyBorder="1" applyAlignment="1">
      <alignment horizontal="left" vertical="center" wrapText="1"/>
    </xf>
    <xf numFmtId="38" fontId="18" fillId="0" borderId="32" xfId="17" applyNumberFormat="1" applyFont="1" applyFill="1" applyBorder="1" applyAlignment="1">
      <alignment vertical="center"/>
    </xf>
    <xf numFmtId="0" fontId="28" fillId="5" borderId="32" xfId="17" applyNumberFormat="1" applyFont="1" applyFill="1" applyBorder="1" applyAlignment="1">
      <alignment vertical="center"/>
    </xf>
    <xf numFmtId="38" fontId="18" fillId="5" borderId="32" xfId="17" applyNumberFormat="1" applyFont="1" applyFill="1" applyBorder="1" applyAlignment="1">
      <alignment vertical="center"/>
    </xf>
    <xf numFmtId="0" fontId="28" fillId="0" borderId="0" xfId="17" applyNumberFormat="1" applyFont="1" applyFill="1" applyBorder="1" applyAlignment="1">
      <alignment vertical="center"/>
    </xf>
    <xf numFmtId="0" fontId="9" fillId="0" borderId="0" xfId="0" applyNumberFormat="1" applyFont="1" applyFill="1" applyBorder="1"/>
    <xf numFmtId="0" fontId="30" fillId="0" borderId="0" xfId="0" quotePrefix="1" applyNumberFormat="1" applyFont="1" applyFill="1" applyBorder="1"/>
    <xf numFmtId="164" fontId="30" fillId="0" borderId="0" xfId="0" applyNumberFormat="1" applyFont="1" applyFill="1" applyBorder="1"/>
    <xf numFmtId="164" fontId="6" fillId="6" borderId="11" xfId="11" applyNumberFormat="1" applyFont="1" applyFill="1" applyBorder="1"/>
    <xf numFmtId="0" fontId="3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top" indent="1"/>
    </xf>
    <xf numFmtId="0" fontId="12" fillId="0" borderId="0" xfId="16" applyNumberFormat="1" applyFont="1" applyFill="1" applyBorder="1" applyAlignment="1">
      <alignment horizontal="center"/>
    </xf>
    <xf numFmtId="0" fontId="25" fillId="0" borderId="0" xfId="16" applyNumberFormat="1" applyFont="1" applyFill="1" applyBorder="1" applyAlignment="1">
      <alignment horizontal="center"/>
    </xf>
    <xf numFmtId="0" fontId="4" fillId="17" borderId="2" xfId="16" applyNumberFormat="1" applyFont="1" applyFill="1" applyBorder="1" applyAlignment="1">
      <alignment horizontal="center" vertical="center"/>
    </xf>
    <xf numFmtId="0" fontId="4" fillId="17" borderId="3" xfId="16" applyNumberFormat="1" applyFont="1" applyFill="1" applyBorder="1" applyAlignment="1">
      <alignment horizontal="center" vertical="center"/>
    </xf>
    <xf numFmtId="0" fontId="4" fillId="17" borderId="4" xfId="16" applyNumberFormat="1" applyFont="1" applyFill="1" applyBorder="1" applyAlignment="1">
      <alignment horizontal="center" vertical="center"/>
    </xf>
    <xf numFmtId="0" fontId="4" fillId="18" borderId="2" xfId="16" applyNumberFormat="1" applyFont="1" applyFill="1" applyBorder="1" applyAlignment="1">
      <alignment horizontal="center" vertical="center"/>
    </xf>
    <xf numFmtId="0" fontId="4" fillId="18" borderId="3" xfId="16" applyNumberFormat="1" applyFont="1" applyFill="1" applyBorder="1" applyAlignment="1">
      <alignment horizontal="center" vertical="center"/>
    </xf>
    <xf numFmtId="0" fontId="4" fillId="18" borderId="4" xfId="16" applyNumberFormat="1" applyFont="1" applyFill="1" applyBorder="1" applyAlignment="1">
      <alignment horizontal="center" vertical="center"/>
    </xf>
    <xf numFmtId="0" fontId="4" fillId="16" borderId="2" xfId="16" applyNumberFormat="1" applyFont="1" applyFill="1" applyBorder="1" applyAlignment="1">
      <alignment horizontal="center"/>
    </xf>
    <xf numFmtId="0" fontId="4" fillId="16" borderId="3" xfId="16" applyNumberFormat="1" applyFont="1" applyFill="1" applyBorder="1" applyAlignment="1">
      <alignment horizontal="center"/>
    </xf>
    <xf numFmtId="0" fontId="4" fillId="16" borderId="4" xfId="16" applyNumberFormat="1" applyFont="1" applyFill="1" applyBorder="1" applyAlignment="1">
      <alignment horizontal="center"/>
    </xf>
    <xf numFmtId="0" fontId="4" fillId="14" borderId="2" xfId="16" applyNumberFormat="1" applyFont="1" applyFill="1" applyBorder="1" applyAlignment="1">
      <alignment horizontal="center"/>
    </xf>
    <xf numFmtId="0" fontId="4" fillId="14" borderId="3" xfId="16" applyNumberFormat="1" applyFont="1" applyFill="1" applyBorder="1" applyAlignment="1">
      <alignment horizontal="center"/>
    </xf>
    <xf numFmtId="0" fontId="4" fillId="14" borderId="4" xfId="16" applyNumberFormat="1" applyFont="1" applyFill="1" applyBorder="1" applyAlignment="1">
      <alignment horizontal="center"/>
    </xf>
    <xf numFmtId="0" fontId="4" fillId="20" borderId="2" xfId="16" applyNumberFormat="1" applyFont="1" applyFill="1" applyBorder="1" applyAlignment="1">
      <alignment horizontal="center" vertical="center"/>
    </xf>
    <xf numFmtId="0" fontId="4" fillId="20" borderId="3" xfId="16" applyNumberFormat="1" applyFont="1" applyFill="1" applyBorder="1" applyAlignment="1">
      <alignment horizontal="center" vertical="center"/>
    </xf>
    <xf numFmtId="0" fontId="4" fillId="20" borderId="4" xfId="16" applyNumberFormat="1" applyFont="1" applyFill="1" applyBorder="1" applyAlignment="1">
      <alignment horizontal="center" vertical="center"/>
    </xf>
    <xf numFmtId="0" fontId="4" fillId="19" borderId="2" xfId="16" applyNumberFormat="1" applyFont="1" applyFill="1" applyBorder="1" applyAlignment="1">
      <alignment horizontal="center"/>
    </xf>
    <xf numFmtId="0" fontId="4" fillId="19" borderId="3" xfId="16" applyNumberFormat="1" applyFont="1" applyFill="1" applyBorder="1" applyAlignment="1">
      <alignment horizontal="center"/>
    </xf>
    <xf numFmtId="0" fontId="4" fillId="19" borderId="4" xfId="16" applyNumberFormat="1" applyFont="1" applyFill="1" applyBorder="1" applyAlignment="1">
      <alignment horizontal="center"/>
    </xf>
    <xf numFmtId="0" fontId="4" fillId="15" borderId="2" xfId="16" applyNumberFormat="1" applyFont="1" applyFill="1" applyBorder="1" applyAlignment="1">
      <alignment horizontal="center"/>
    </xf>
    <xf numFmtId="0" fontId="4" fillId="15" borderId="3" xfId="16" applyNumberFormat="1" applyFont="1" applyFill="1" applyBorder="1" applyAlignment="1">
      <alignment horizontal="center"/>
    </xf>
    <xf numFmtId="0" fontId="4" fillId="15" borderId="4" xfId="16" applyNumberFormat="1" applyFont="1" applyFill="1" applyBorder="1" applyAlignment="1">
      <alignment horizontal="center"/>
    </xf>
    <xf numFmtId="0" fontId="4" fillId="13" borderId="1" xfId="16" applyNumberFormat="1" applyFont="1" applyFill="1" applyBorder="1" applyAlignment="1" applyProtection="1">
      <alignment horizontal="left" vertical="center"/>
      <protection locked="0"/>
    </xf>
    <xf numFmtId="0" fontId="4" fillId="5" borderId="2" xfId="16" applyNumberFormat="1" applyFont="1" applyFill="1" applyBorder="1" applyAlignment="1">
      <alignment horizontal="center"/>
    </xf>
    <xf numFmtId="0" fontId="4" fillId="5" borderId="3" xfId="16" applyNumberFormat="1" applyFont="1" applyFill="1" applyBorder="1" applyAlignment="1">
      <alignment horizontal="center"/>
    </xf>
    <xf numFmtId="0" fontId="4" fillId="5" borderId="4" xfId="16" applyNumberFormat="1" applyFont="1" applyFill="1" applyBorder="1" applyAlignment="1">
      <alignment horizontal="center"/>
    </xf>
    <xf numFmtId="0" fontId="4" fillId="0" borderId="1" xfId="16" applyNumberFormat="1" applyFont="1" applyFill="1" applyBorder="1" applyAlignment="1" applyProtection="1">
      <alignment horizontal="left" vertical="center"/>
      <protection locked="0"/>
    </xf>
    <xf numFmtId="167" fontId="10" fillId="0" borderId="1" xfId="16" applyNumberFormat="1" applyFont="1" applyFill="1" applyBorder="1" applyAlignment="1" applyProtection="1">
      <alignment horizontal="left" vertical="center"/>
      <protection locked="0"/>
    </xf>
    <xf numFmtId="0" fontId="24" fillId="5" borderId="29" xfId="4" applyNumberFormat="1" applyFont="1" applyFill="1" applyBorder="1" applyAlignment="1">
      <alignment horizontal="left" vertical="center"/>
    </xf>
    <xf numFmtId="0" fontId="24" fillId="5" borderId="0" xfId="4" applyNumberFormat="1" applyFont="1" applyFill="1" applyBorder="1" applyAlignment="1">
      <alignment horizontal="left" vertical="center"/>
    </xf>
    <xf numFmtId="0" fontId="4" fillId="0" borderId="8" xfId="16" applyNumberFormat="1" applyFont="1" applyFill="1" applyBorder="1" applyAlignment="1">
      <alignment horizontal="left" vertical="center" indent="1"/>
    </xf>
    <xf numFmtId="0" fontId="4" fillId="0" borderId="0" xfId="16" applyNumberFormat="1" applyFont="1" applyFill="1" applyBorder="1" applyAlignment="1">
      <alignment horizontal="right" vertical="center"/>
    </xf>
    <xf numFmtId="0" fontId="4" fillId="0" borderId="0" xfId="16" applyNumberFormat="1" applyFont="1" applyFill="1" applyBorder="1" applyAlignment="1">
      <alignment horizontal="left" vertical="center" indent="1"/>
    </xf>
    <xf numFmtId="0" fontId="6" fillId="0" borderId="24" xfId="11" applyNumberFormat="1" applyFont="1" applyFill="1" applyBorder="1" applyAlignment="1">
      <alignment horizontal="center" vertical="center"/>
    </xf>
    <xf numFmtId="0" fontId="6" fillId="0" borderId="25" xfId="11" applyNumberFormat="1" applyFont="1" applyFill="1" applyBorder="1" applyAlignment="1">
      <alignment horizontal="center" vertical="center"/>
    </xf>
    <xf numFmtId="0" fontId="6" fillId="0" borderId="26" xfId="11" applyNumberFormat="1" applyFont="1" applyFill="1" applyBorder="1" applyAlignment="1">
      <alignment horizontal="center" vertical="center"/>
    </xf>
    <xf numFmtId="166" fontId="4" fillId="0" borderId="0" xfId="16" applyNumberFormat="1" applyFont="1" applyFill="1" applyBorder="1" applyAlignment="1">
      <alignment horizontal="left" vertical="center" indent="1"/>
    </xf>
    <xf numFmtId="166" fontId="4" fillId="0" borderId="8" xfId="16" applyNumberFormat="1" applyFont="1" applyFill="1" applyBorder="1" applyAlignment="1">
      <alignment horizontal="left" vertical="center" indent="1"/>
    </xf>
    <xf numFmtId="0" fontId="14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4" fillId="0" borderId="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5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6" xfId="0" applyNumberFormat="1" applyFont="1" applyFill="1" applyBorder="1" applyAlignment="1" applyProtection="1">
      <alignment horizontal="center" vertical="top" wrapText="1"/>
      <protection locked="0"/>
    </xf>
    <xf numFmtId="0" fontId="23" fillId="0" borderId="7" xfId="0" applyNumberFormat="1" applyFont="1" applyFill="1" applyBorder="1" applyAlignment="1" applyProtection="1">
      <alignment horizontal="center" vertical="top" wrapText="1"/>
      <protection locked="0"/>
    </xf>
    <xf numFmtId="0" fontId="23" fillId="0" borderId="8" xfId="0" applyNumberFormat="1" applyFont="1" applyFill="1" applyBorder="1" applyAlignment="1" applyProtection="1">
      <alignment horizontal="center" vertical="top" wrapText="1"/>
      <protection locked="0"/>
    </xf>
    <xf numFmtId="0" fontId="23" fillId="0" borderId="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1" xfId="11" applyNumberFormat="1" applyFont="1" applyFill="1" applyBorder="1" applyAlignment="1">
      <alignment horizontal="left" vertical="center"/>
    </xf>
    <xf numFmtId="0" fontId="12" fillId="0" borderId="0" xfId="16" applyNumberFormat="1" applyFont="1" applyFill="1" applyBorder="1" applyAlignment="1">
      <alignment horizontal="left" vertical="center"/>
    </xf>
    <xf numFmtId="0" fontId="19" fillId="7" borderId="11" xfId="11" applyNumberFormat="1" applyFont="1" applyFill="1" applyBorder="1" applyAlignment="1">
      <alignment horizontal="center" vertical="center" wrapText="1"/>
    </xf>
    <xf numFmtId="0" fontId="11" fillId="0" borderId="0" xfId="16" applyNumberFormat="1" applyFont="1" applyFill="1" applyBorder="1" applyAlignment="1">
      <alignment horizontal="left" vertical="center"/>
    </xf>
    <xf numFmtId="0" fontId="10" fillId="0" borderId="0" xfId="16" applyNumberFormat="1" applyFont="1" applyFill="1" applyBorder="1" applyAlignment="1">
      <alignment horizontal="right" vertical="center" wrapText="1"/>
    </xf>
    <xf numFmtId="0" fontId="19" fillId="6" borderId="11" xfId="11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left" vertical="center"/>
    </xf>
    <xf numFmtId="0" fontId="26" fillId="0" borderId="0" xfId="12" applyNumberFormat="1" applyFont="1" applyFill="1" applyBorder="1" applyAlignment="1">
      <alignment vertical="center"/>
    </xf>
    <xf numFmtId="0" fontId="19" fillId="5" borderId="11" xfId="11" applyNumberFormat="1" applyFont="1" applyFill="1" applyBorder="1" applyAlignment="1">
      <alignment horizontal="center" vertical="center" wrapText="1"/>
    </xf>
    <xf numFmtId="0" fontId="19" fillId="4" borderId="22" xfId="11" applyNumberFormat="1" applyFont="1" applyFill="1" applyBorder="1" applyAlignment="1">
      <alignment horizontal="center" vertical="center" wrapText="1"/>
    </xf>
    <xf numFmtId="0" fontId="19" fillId="4" borderId="11" xfId="11" applyNumberFormat="1" applyFont="1" applyFill="1" applyBorder="1" applyAlignment="1">
      <alignment horizontal="center" vertical="center" wrapText="1"/>
    </xf>
    <xf numFmtId="0" fontId="19" fillId="9" borderId="22" xfId="11" applyNumberFormat="1" applyFont="1" applyFill="1" applyBorder="1" applyAlignment="1">
      <alignment horizontal="center" vertical="center" wrapText="1"/>
    </xf>
    <xf numFmtId="0" fontId="19" fillId="9" borderId="11" xfId="11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38" fontId="14" fillId="9" borderId="21" xfId="9" applyNumberFormat="1" applyFont="1" applyFill="1" applyBorder="1" applyAlignment="1">
      <alignment horizontal="center" vertical="center"/>
    </xf>
    <xf numFmtId="38" fontId="14" fillId="9" borderId="0" xfId="9" applyNumberFormat="1" applyFont="1" applyFill="1" applyBorder="1" applyAlignment="1">
      <alignment horizontal="center" vertical="center"/>
    </xf>
    <xf numFmtId="38" fontId="14" fillId="9" borderId="8" xfId="9" applyNumberFormat="1" applyFont="1" applyFill="1" applyBorder="1" applyAlignment="1">
      <alignment horizontal="center" vertical="center"/>
    </xf>
    <xf numFmtId="38" fontId="14" fillId="4" borderId="8" xfId="1" applyNumberFormat="1" applyFont="1" applyFill="1" applyBorder="1" applyAlignment="1">
      <alignment horizontal="center" vertical="center"/>
    </xf>
    <xf numFmtId="0" fontId="13" fillId="0" borderId="0" xfId="16" applyNumberFormat="1" applyFont="1" applyFill="1" applyBorder="1" applyAlignment="1">
      <alignment horizontal="left" vertical="center"/>
    </xf>
    <xf numFmtId="38" fontId="14" fillId="4" borderId="21" xfId="9" applyNumberFormat="1" applyFont="1" applyFill="1" applyBorder="1" applyAlignment="1">
      <alignment horizontal="center" vertical="center"/>
    </xf>
    <xf numFmtId="38" fontId="14" fillId="4" borderId="0" xfId="9" applyNumberFormat="1" applyFont="1" applyFill="1" applyBorder="1" applyAlignment="1">
      <alignment horizontal="center" vertical="center"/>
    </xf>
    <xf numFmtId="38" fontId="31" fillId="9" borderId="12" xfId="17" applyNumberFormat="1" applyFont="1" applyFill="1" applyBorder="1" applyAlignment="1">
      <alignment horizontal="center" vertical="center"/>
    </xf>
    <xf numFmtId="38" fontId="31" fillId="4" borderId="12" xfId="17" applyNumberFormat="1" applyFont="1" applyFill="1" applyBorder="1" applyAlignment="1">
      <alignment horizontal="center" vertical="center"/>
    </xf>
    <xf numFmtId="0" fontId="28" fillId="0" borderId="0" xfId="17" applyNumberFormat="1" applyFont="1" applyFill="1" applyBorder="1" applyAlignment="1">
      <alignment horizontal="left" vertical="center"/>
    </xf>
    <xf numFmtId="0" fontId="6" fillId="0" borderId="0" xfId="11" applyNumberFormat="1" applyFont="1" applyFill="1" applyBorder="1" applyAlignment="1">
      <alignment horizontal="left" vertical="center"/>
    </xf>
    <xf numFmtId="0" fontId="26" fillId="0" borderId="22" xfId="12" applyNumberFormat="1" applyFont="1" applyFill="1" applyBorder="1" applyAlignment="1">
      <alignment horizontal="left" vertical="center" wrapText="1"/>
    </xf>
    <xf numFmtId="0" fontId="26" fillId="0" borderId="0" xfId="12" applyNumberFormat="1" applyFont="1" applyFill="1" applyBorder="1" applyAlignment="1">
      <alignment horizontal="left" vertical="center" wrapText="1"/>
    </xf>
    <xf numFmtId="0" fontId="6" fillId="0" borderId="11" xfId="11" applyNumberFormat="1" applyFont="1" applyFill="1" applyBorder="1" applyAlignment="1">
      <alignment horizontal="left" vertical="center"/>
    </xf>
    <xf numFmtId="0" fontId="26" fillId="4" borderId="22" xfId="12" applyNumberFormat="1" applyFont="1" applyFill="1" applyBorder="1" applyAlignment="1">
      <alignment horizontal="left" vertical="center"/>
    </xf>
    <xf numFmtId="0" fontId="26" fillId="0" borderId="22" xfId="12" applyNumberFormat="1" applyFont="1" applyFill="1" applyBorder="1" applyAlignment="1">
      <alignment horizontal="left" vertical="center"/>
    </xf>
    <xf numFmtId="0" fontId="26" fillId="9" borderId="0" xfId="12" applyNumberFormat="1" applyFont="1" applyFill="1" applyBorder="1" applyAlignment="1">
      <alignment horizontal="left" vertical="center"/>
    </xf>
    <xf numFmtId="0" fontId="26" fillId="0" borderId="0" xfId="12" applyNumberFormat="1" applyFont="1" applyFill="1" applyBorder="1" applyAlignment="1">
      <alignment horizontal="left" vertical="center"/>
    </xf>
    <xf numFmtId="0" fontId="26" fillId="0" borderId="30" xfId="12" applyNumberFormat="1" applyFont="1" applyFill="1" applyBorder="1" applyAlignment="1">
      <alignment horizontal="left" vertical="center" wrapText="1"/>
    </xf>
    <xf numFmtId="0" fontId="28" fillId="9" borderId="12" xfId="17" applyNumberFormat="1" applyFont="1" applyFill="1" applyBorder="1" applyAlignment="1">
      <alignment horizontal="left" vertical="center"/>
    </xf>
    <xf numFmtId="0" fontId="28" fillId="0" borderId="31" xfId="17" applyNumberFormat="1" applyFont="1" applyFill="1" applyBorder="1" applyAlignment="1">
      <alignment horizontal="left" vertical="center"/>
    </xf>
  </cellXfs>
  <cellStyles count="18"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Accent3" xfId="7" builtinId="37"/>
    <cellStyle name="Calculation" xfId="8" builtinId="22"/>
    <cellStyle name="Comma" xfId="9" builtinId="3"/>
    <cellStyle name="Heading 1" xfId="10" builtinId="16"/>
    <cellStyle name="Heading 2" xfId="11" builtinId="17"/>
    <cellStyle name="Heading 4" xfId="12" builtinId="19"/>
    <cellStyle name="Input" xfId="13" builtinId="20"/>
    <cellStyle name="Normal" xfId="0" builtinId="0"/>
    <cellStyle name="Style 1" xfId="14"/>
    <cellStyle name="Style 2" xfId="15"/>
    <cellStyle name="Title" xfId="16" builtinId="15"/>
    <cellStyle name="Total" xfId="17" builtinId="2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C0006"/>
      <color rgb="FFFFF2CC"/>
      <color rgb="FFCC81FF"/>
      <color rgb="FFCF89FF"/>
      <color rgb="FF006100"/>
      <color rgb="FFC6EFCE"/>
      <color rgb="FFDDABFF"/>
      <color rgb="FFC671FF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U223"/>
  <sheetViews>
    <sheetView showGridLines="0" tabSelected="1" topLeftCell="A136" workbookViewId="0">
      <selection activeCell="F134" sqref="F134"/>
    </sheetView>
  </sheetViews>
  <sheetFormatPr defaultColWidth="9.140625" defaultRowHeight="15" x14ac:dyDescent="0.25"/>
  <cols>
    <col min="1" max="1" width="6.140625" style="10" customWidth="1"/>
    <col min="2" max="2" width="0.85546875" style="10" customWidth="1"/>
    <col min="3" max="3" width="2.140625" style="10" customWidth="1"/>
    <col min="4" max="4" width="114.140625" style="10" customWidth="1"/>
    <col min="5" max="5" width="1.42578125" style="10" customWidth="1"/>
    <col min="6" max="6" width="22.42578125" style="10" customWidth="1"/>
    <col min="7" max="7" width="0.7109375" style="10" customWidth="1"/>
    <col min="8" max="8" width="7.5703125" style="162" customWidth="1"/>
    <col min="9" max="10" width="9.140625" style="143" customWidth="1"/>
    <col min="11" max="11" width="9.140625" style="10" customWidth="1"/>
    <col min="12" max="16384" width="9.140625" style="10"/>
  </cols>
  <sheetData>
    <row r="1" spans="2:9" x14ac:dyDescent="0.25">
      <c r="B1" s="168" t="s">
        <v>0</v>
      </c>
      <c r="C1" s="168"/>
      <c r="D1" s="168"/>
      <c r="E1" s="168"/>
      <c r="F1" s="168"/>
      <c r="G1" s="168"/>
    </row>
    <row r="2" spans="2:9" ht="32.25" customHeight="1" x14ac:dyDescent="0.25">
      <c r="B2" s="168"/>
      <c r="C2" s="168"/>
      <c r="D2" s="168"/>
      <c r="E2" s="168"/>
      <c r="F2" s="168"/>
      <c r="G2" s="168"/>
    </row>
    <row r="3" spans="2:9" ht="15" customHeight="1" x14ac:dyDescent="0.25">
      <c r="B3" s="169" t="s">
        <v>1</v>
      </c>
      <c r="C3" s="169"/>
      <c r="D3" s="169"/>
      <c r="E3" s="169"/>
      <c r="F3" s="169"/>
      <c r="G3" s="169"/>
    </row>
    <row r="4" spans="2:9" ht="15" customHeight="1" x14ac:dyDescent="0.25">
      <c r="B4" s="169"/>
      <c r="C4" s="169"/>
      <c r="D4" s="169"/>
      <c r="E4" s="169"/>
      <c r="F4" s="169"/>
      <c r="G4" s="169"/>
    </row>
    <row r="5" spans="2:9" x14ac:dyDescent="0.25">
      <c r="H5" s="143" t="s">
        <v>2</v>
      </c>
      <c r="I5" s="143" t="s">
        <v>3</v>
      </c>
    </row>
    <row r="6" spans="2:9" ht="23.25" x14ac:dyDescent="0.25">
      <c r="B6" s="170" t="s">
        <v>4</v>
      </c>
      <c r="C6" s="171"/>
      <c r="D6" s="171"/>
      <c r="E6" s="171"/>
      <c r="F6" s="171"/>
      <c r="G6" s="172"/>
      <c r="H6" s="143"/>
      <c r="I6" s="143" t="b">
        <f>IF((COUNTBLANK(F8:F10)-COUNTBLANK(D8:D10))&lt;&gt;0,TRUE,FALSE)</f>
        <v>0</v>
      </c>
    </row>
    <row r="7" spans="2:9" ht="3.75" customHeight="1" x14ac:dyDescent="0.25">
      <c r="B7" s="11"/>
      <c r="C7" s="12"/>
      <c r="D7" s="12"/>
      <c r="E7" s="12"/>
      <c r="F7" s="12"/>
      <c r="G7" s="13"/>
      <c r="H7" s="143"/>
    </row>
    <row r="8" spans="2:9" x14ac:dyDescent="0.25">
      <c r="B8" s="11"/>
      <c r="C8" s="12"/>
      <c r="D8" s="4" t="s">
        <v>5</v>
      </c>
      <c r="E8" s="12"/>
      <c r="F8" s="79" t="s">
        <v>6</v>
      </c>
      <c r="G8" s="13"/>
      <c r="H8" s="143"/>
    </row>
    <row r="9" spans="2:9" ht="3.75" customHeight="1" x14ac:dyDescent="0.25">
      <c r="B9" s="11"/>
      <c r="C9" s="12"/>
      <c r="D9" s="4"/>
      <c r="E9" s="12"/>
      <c r="F9" s="4"/>
      <c r="G9" s="13"/>
      <c r="H9" s="143"/>
    </row>
    <row r="10" spans="2:9" x14ac:dyDescent="0.25">
      <c r="B10" s="11"/>
      <c r="C10" s="12"/>
      <c r="D10" s="4" t="s">
        <v>7</v>
      </c>
      <c r="E10" s="12"/>
      <c r="F10" s="80" t="s">
        <v>8</v>
      </c>
      <c r="G10" s="13"/>
      <c r="H10" s="143"/>
    </row>
    <row r="11" spans="2:9" ht="3.75" customHeight="1" x14ac:dyDescent="0.25">
      <c r="B11" s="14"/>
      <c r="C11" s="15"/>
      <c r="D11" s="15"/>
      <c r="E11" s="15"/>
      <c r="F11" s="15"/>
      <c r="G11" s="16"/>
      <c r="H11" s="143"/>
    </row>
    <row r="12" spans="2:9" x14ac:dyDescent="0.25">
      <c r="H12" s="143"/>
    </row>
    <row r="13" spans="2:9" ht="23.25" x14ac:dyDescent="0.25">
      <c r="B13" s="173" t="s">
        <v>9</v>
      </c>
      <c r="C13" s="174"/>
      <c r="D13" s="174"/>
      <c r="E13" s="174"/>
      <c r="F13" s="174"/>
      <c r="G13" s="175"/>
      <c r="H13" s="143"/>
      <c r="I13" s="143" t="b">
        <f>IF((COUNTBLANK(F15:F17)-COUNTBLANK(D15:D17))&lt;&gt;0,TRUE,FALSE)</f>
        <v>0</v>
      </c>
    </row>
    <row r="14" spans="2:9" ht="3.75" customHeight="1" x14ac:dyDescent="0.25">
      <c r="B14" s="17"/>
      <c r="C14" s="18"/>
      <c r="D14" s="18"/>
      <c r="E14" s="18"/>
      <c r="F14" s="18"/>
      <c r="G14" s="19"/>
      <c r="H14" s="143"/>
    </row>
    <row r="15" spans="2:9" x14ac:dyDescent="0.25">
      <c r="B15" s="17"/>
      <c r="C15" s="18"/>
      <c r="D15" s="5" t="s">
        <v>10</v>
      </c>
      <c r="E15" s="18"/>
      <c r="F15" s="81">
        <v>9345</v>
      </c>
      <c r="G15" s="19"/>
      <c r="H15" s="143"/>
    </row>
    <row r="16" spans="2:9" ht="3.75" customHeight="1" x14ac:dyDescent="0.25">
      <c r="B16" s="17"/>
      <c r="C16" s="18"/>
      <c r="D16" s="5"/>
      <c r="E16" s="18"/>
      <c r="F16" s="5"/>
      <c r="G16" s="19"/>
      <c r="H16" s="143"/>
    </row>
    <row r="17" spans="2:10" x14ac:dyDescent="0.25">
      <c r="B17" s="17"/>
      <c r="C17" s="18"/>
      <c r="D17" s="93" t="s">
        <v>11</v>
      </c>
      <c r="E17" s="18"/>
      <c r="F17" s="81">
        <v>1952</v>
      </c>
      <c r="G17" s="19"/>
      <c r="H17" s="143"/>
    </row>
    <row r="18" spans="2:10" ht="3.75" customHeight="1" x14ac:dyDescent="0.25">
      <c r="B18" s="17"/>
      <c r="C18" s="18"/>
      <c r="D18" s="5"/>
      <c r="E18" s="18"/>
      <c r="F18" s="5">
        <v>1952</v>
      </c>
      <c r="G18" s="19"/>
      <c r="H18" s="143"/>
    </row>
    <row r="19" spans="2:10" x14ac:dyDescent="0.25">
      <c r="B19" s="17"/>
      <c r="C19" s="18"/>
      <c r="D19" s="94" t="s">
        <v>12</v>
      </c>
      <c r="E19" s="18"/>
      <c r="F19" s="82">
        <f>$F$15+$F$17</f>
        <v>11297</v>
      </c>
      <c r="G19" s="19"/>
      <c r="H19" s="143"/>
    </row>
    <row r="20" spans="2:10" ht="3.75" customHeight="1" x14ac:dyDescent="0.25">
      <c r="B20" s="21"/>
      <c r="C20" s="20"/>
      <c r="D20" s="20"/>
      <c r="E20" s="20"/>
      <c r="F20" s="20"/>
      <c r="G20" s="22"/>
      <c r="H20" s="143"/>
    </row>
    <row r="21" spans="2:10" ht="11.25" customHeight="1" x14ac:dyDescent="0.25">
      <c r="H21" s="143"/>
    </row>
    <row r="22" spans="2:10" ht="23.25" x14ac:dyDescent="0.25">
      <c r="B22" s="182" t="s">
        <v>13</v>
      </c>
      <c r="C22" s="183"/>
      <c r="D22" s="183"/>
      <c r="E22" s="183"/>
      <c r="F22" s="183"/>
      <c r="G22" s="184"/>
      <c r="H22" s="143"/>
      <c r="I22" s="143" t="b">
        <f>IF((COUNTBLANK(F24:F28)-COUNTBLANK(D24:D28))&lt;&gt;0,TRUE,FALSE)</f>
        <v>1</v>
      </c>
    </row>
    <row r="23" spans="2:10" ht="3.75" customHeight="1" x14ac:dyDescent="0.25">
      <c r="B23" s="23"/>
      <c r="C23" s="24"/>
      <c r="D23" s="24"/>
      <c r="E23" s="24"/>
      <c r="F23" s="24"/>
      <c r="G23" s="25"/>
      <c r="H23" s="143"/>
    </row>
    <row r="24" spans="2:10" ht="15" customHeight="1" x14ac:dyDescent="0.25">
      <c r="B24" s="23"/>
      <c r="C24" s="24"/>
      <c r="D24" s="153" t="s">
        <v>14</v>
      </c>
      <c r="E24" s="24"/>
      <c r="F24" s="81">
        <v>4649</v>
      </c>
      <c r="G24" s="25"/>
      <c r="H24" s="143"/>
      <c r="J24" s="162"/>
    </row>
    <row r="25" spans="2:10" ht="3.75" customHeight="1" x14ac:dyDescent="0.25">
      <c r="B25" s="23"/>
      <c r="C25" s="24"/>
      <c r="D25" s="95"/>
      <c r="E25" s="24"/>
      <c r="F25" s="95"/>
      <c r="G25" s="25"/>
      <c r="H25" s="143"/>
    </row>
    <row r="26" spans="2:10" ht="15" customHeight="1" x14ac:dyDescent="0.25">
      <c r="B26" s="23"/>
      <c r="C26" s="24"/>
      <c r="D26" s="96" t="s">
        <v>15</v>
      </c>
      <c r="E26" s="24"/>
      <c r="F26" s="81">
        <v>0</v>
      </c>
      <c r="G26" s="25"/>
      <c r="H26" s="143"/>
    </row>
    <row r="27" spans="2:10" ht="3.75" customHeight="1" x14ac:dyDescent="0.25">
      <c r="B27" s="23"/>
      <c r="C27" s="24"/>
      <c r="D27" s="95"/>
      <c r="E27" s="24"/>
      <c r="F27" s="95"/>
      <c r="G27" s="25"/>
      <c r="H27" s="143"/>
    </row>
    <row r="28" spans="2:10" ht="15" customHeight="1" x14ac:dyDescent="0.25">
      <c r="B28" s="23"/>
      <c r="C28" s="24"/>
      <c r="D28" s="149" t="s">
        <v>16</v>
      </c>
      <c r="E28" s="24"/>
      <c r="F28" s="81"/>
      <c r="G28" s="25"/>
      <c r="H28" s="143"/>
    </row>
    <row r="29" spans="2:10" ht="3.75" customHeight="1" x14ac:dyDescent="0.25">
      <c r="B29" s="23"/>
      <c r="C29" s="24"/>
      <c r="D29" s="95"/>
      <c r="E29" s="24"/>
      <c r="F29" s="95"/>
      <c r="G29" s="25"/>
      <c r="H29" s="143"/>
    </row>
    <row r="30" spans="2:10" ht="15" customHeight="1" x14ac:dyDescent="0.25">
      <c r="B30" s="23"/>
      <c r="C30" s="24"/>
      <c r="D30" s="95" t="s">
        <v>17</v>
      </c>
      <c r="E30" s="24"/>
      <c r="F30" s="83">
        <f>$F$24-$F$26+$F$28</f>
        <v>4649</v>
      </c>
      <c r="G30" s="25"/>
      <c r="H30" s="143"/>
    </row>
    <row r="31" spans="2:10" ht="3.75" customHeight="1" x14ac:dyDescent="0.25">
      <c r="B31" s="26"/>
      <c r="C31" s="27"/>
      <c r="D31" s="27"/>
      <c r="E31" s="27"/>
      <c r="F31" s="27"/>
      <c r="G31" s="28"/>
      <c r="H31" s="143"/>
    </row>
    <row r="32" spans="2:10" x14ac:dyDescent="0.25">
      <c r="H32" s="143"/>
    </row>
    <row r="33" spans="2:10" ht="23.25" x14ac:dyDescent="0.35">
      <c r="B33" s="176" t="s">
        <v>18</v>
      </c>
      <c r="C33" s="177"/>
      <c r="D33" s="177"/>
      <c r="E33" s="177"/>
      <c r="F33" s="177"/>
      <c r="G33" s="178"/>
      <c r="H33" s="143"/>
      <c r="I33" s="143" t="b">
        <f>IF((COUNTBLANK(F35:F41)-COUNTBLANK(D35:D41))&lt;&gt;0,TRUE,FALSE)</f>
        <v>0</v>
      </c>
    </row>
    <row r="34" spans="2:10" ht="3.75" customHeight="1" x14ac:dyDescent="0.25">
      <c r="B34" s="29"/>
      <c r="C34" s="30"/>
      <c r="D34" s="30"/>
      <c r="E34" s="30"/>
      <c r="F34" s="30"/>
      <c r="G34" s="31"/>
      <c r="H34" s="143"/>
    </row>
    <row r="35" spans="2:10" x14ac:dyDescent="0.25">
      <c r="B35" s="29"/>
      <c r="C35" s="30"/>
      <c r="D35" s="152" t="s">
        <v>19</v>
      </c>
      <c r="E35" s="30"/>
      <c r="F35" s="84">
        <v>9431</v>
      </c>
      <c r="G35" s="31"/>
      <c r="H35" s="143"/>
      <c r="J35" s="162"/>
    </row>
    <row r="36" spans="2:10" ht="3.75" customHeight="1" x14ac:dyDescent="0.25">
      <c r="B36" s="29"/>
      <c r="C36" s="30"/>
      <c r="D36" s="3"/>
      <c r="E36" s="30"/>
      <c r="F36" s="3"/>
      <c r="G36" s="31"/>
      <c r="H36" s="143"/>
    </row>
    <row r="37" spans="2:10" x14ac:dyDescent="0.25">
      <c r="B37" s="29"/>
      <c r="C37" s="30"/>
      <c r="D37" s="132" t="s">
        <v>20</v>
      </c>
      <c r="E37" s="30"/>
      <c r="F37" s="84">
        <v>84</v>
      </c>
      <c r="G37" s="31"/>
      <c r="H37" s="143"/>
    </row>
    <row r="38" spans="2:10" ht="3.75" customHeight="1" x14ac:dyDescent="0.25">
      <c r="B38" s="29"/>
      <c r="C38" s="30"/>
      <c r="D38" s="3"/>
      <c r="E38" s="30"/>
      <c r="F38" s="3"/>
      <c r="G38" s="31"/>
      <c r="H38" s="143"/>
    </row>
    <row r="39" spans="2:10" x14ac:dyDescent="0.25">
      <c r="B39" s="29"/>
      <c r="C39" s="30"/>
      <c r="D39" s="132" t="s">
        <v>21</v>
      </c>
      <c r="E39" s="30"/>
      <c r="F39" s="84">
        <v>0</v>
      </c>
      <c r="G39" s="31"/>
      <c r="H39" s="143"/>
    </row>
    <row r="40" spans="2:10" ht="3.75" customHeight="1" x14ac:dyDescent="0.25">
      <c r="B40" s="29"/>
      <c r="C40" s="30"/>
      <c r="D40" s="3"/>
      <c r="E40" s="30"/>
      <c r="F40" s="3"/>
      <c r="G40" s="31"/>
      <c r="H40" s="143"/>
    </row>
    <row r="41" spans="2:10" x14ac:dyDescent="0.25">
      <c r="B41" s="29"/>
      <c r="C41" s="30"/>
      <c r="D41" s="132" t="s">
        <v>22</v>
      </c>
      <c r="E41" s="30"/>
      <c r="F41" s="84">
        <v>0</v>
      </c>
      <c r="G41" s="31"/>
      <c r="H41" s="143"/>
    </row>
    <row r="42" spans="2:10" ht="3.75" customHeight="1" x14ac:dyDescent="0.25">
      <c r="B42" s="33"/>
      <c r="C42" s="34"/>
      <c r="D42" s="34"/>
      <c r="E42" s="34"/>
      <c r="F42" s="98"/>
      <c r="G42" s="35"/>
      <c r="H42" s="143"/>
    </row>
    <row r="43" spans="2:10" x14ac:dyDescent="0.25">
      <c r="H43" s="143"/>
    </row>
    <row r="44" spans="2:10" ht="23.25" x14ac:dyDescent="0.35">
      <c r="B44" s="179" t="s">
        <v>23</v>
      </c>
      <c r="C44" s="180"/>
      <c r="D44" s="180"/>
      <c r="E44" s="180"/>
      <c r="F44" s="180"/>
      <c r="G44" s="181"/>
      <c r="H44" s="143"/>
      <c r="I44" s="143" t="b">
        <f>IF((COUNTBLANK(F46:F54)-COUNTBLANK(D46:D54))&lt;&gt;0,TRUE,FALSE)</f>
        <v>0</v>
      </c>
    </row>
    <row r="45" spans="2:10" ht="3.75" customHeight="1" x14ac:dyDescent="0.25">
      <c r="B45" s="36"/>
      <c r="C45" s="37"/>
      <c r="D45" s="37"/>
      <c r="E45" s="37"/>
      <c r="F45" s="37"/>
      <c r="G45" s="38"/>
      <c r="H45" s="143"/>
    </row>
    <row r="46" spans="2:10" x14ac:dyDescent="0.25">
      <c r="B46" s="36"/>
      <c r="C46" s="37"/>
      <c r="D46" s="151" t="s">
        <v>24</v>
      </c>
      <c r="E46" s="37"/>
      <c r="F46" s="84">
        <v>4708</v>
      </c>
      <c r="G46" s="38"/>
      <c r="H46" s="143"/>
    </row>
    <row r="47" spans="2:10" ht="3.75" customHeight="1" x14ac:dyDescent="0.25">
      <c r="B47" s="36"/>
      <c r="C47" s="37"/>
      <c r="D47" s="1"/>
      <c r="E47" s="37"/>
      <c r="F47" s="37"/>
      <c r="G47" s="38"/>
      <c r="H47" s="143"/>
    </row>
    <row r="48" spans="2:10" x14ac:dyDescent="0.25">
      <c r="B48" s="36"/>
      <c r="C48" s="37"/>
      <c r="D48" s="128" t="s">
        <v>25</v>
      </c>
      <c r="E48" s="37"/>
      <c r="F48" s="84">
        <v>25</v>
      </c>
      <c r="G48" s="38"/>
      <c r="H48" s="143"/>
    </row>
    <row r="49" spans="2:21" ht="3.75" customHeight="1" x14ac:dyDescent="0.25">
      <c r="B49" s="36"/>
      <c r="C49" s="37"/>
      <c r="D49" s="1"/>
      <c r="E49" s="37"/>
      <c r="F49" s="37"/>
      <c r="G49" s="38"/>
      <c r="H49" s="143"/>
    </row>
    <row r="50" spans="2:21" x14ac:dyDescent="0.25">
      <c r="B50" s="36"/>
      <c r="C50" s="37"/>
      <c r="D50" s="128" t="s">
        <v>26</v>
      </c>
      <c r="E50" s="37"/>
      <c r="F50" s="84">
        <v>0</v>
      </c>
      <c r="G50" s="38"/>
      <c r="H50" s="143"/>
    </row>
    <row r="51" spans="2:21" ht="3.75" customHeight="1" x14ac:dyDescent="0.25">
      <c r="B51" s="36"/>
      <c r="C51" s="37"/>
      <c r="D51" s="1"/>
      <c r="E51" s="37"/>
      <c r="F51" s="37"/>
      <c r="G51" s="38"/>
      <c r="H51" s="143"/>
    </row>
    <row r="52" spans="2:21" x14ac:dyDescent="0.25">
      <c r="B52" s="36"/>
      <c r="C52" s="37"/>
      <c r="D52" s="97" t="s">
        <v>27</v>
      </c>
      <c r="E52" s="37"/>
      <c r="F52" s="84">
        <v>0</v>
      </c>
      <c r="G52" s="38"/>
      <c r="H52" s="143"/>
    </row>
    <row r="53" spans="2:21" ht="3.75" customHeight="1" x14ac:dyDescent="0.25">
      <c r="B53" s="36"/>
      <c r="C53" s="37"/>
      <c r="D53" s="1"/>
      <c r="E53" s="37"/>
      <c r="F53" s="37"/>
      <c r="G53" s="38"/>
      <c r="H53" s="143"/>
    </row>
    <row r="54" spans="2:21" x14ac:dyDescent="0.25">
      <c r="B54" s="36"/>
      <c r="C54" s="37"/>
      <c r="D54" s="97" t="s">
        <v>28</v>
      </c>
      <c r="E54" s="37"/>
      <c r="F54" s="84">
        <v>0</v>
      </c>
      <c r="G54" s="38"/>
      <c r="H54" s="143"/>
    </row>
    <row r="55" spans="2:21" ht="3.75" customHeight="1" x14ac:dyDescent="0.25">
      <c r="B55" s="39"/>
      <c r="C55" s="40"/>
      <c r="D55" s="40"/>
      <c r="E55" s="40"/>
      <c r="F55" s="40"/>
      <c r="G55" s="41"/>
      <c r="H55" s="143"/>
    </row>
    <row r="56" spans="2:21" x14ac:dyDescent="0.25">
      <c r="H56" s="143"/>
    </row>
    <row r="57" spans="2:21" ht="23.25" x14ac:dyDescent="0.35">
      <c r="B57" s="185" t="s">
        <v>29</v>
      </c>
      <c r="C57" s="186"/>
      <c r="D57" s="186"/>
      <c r="E57" s="186"/>
      <c r="F57" s="186"/>
      <c r="G57" s="187"/>
      <c r="H57" s="143" t="s">
        <v>30</v>
      </c>
      <c r="I57" s="143" t="b">
        <f>IF(AND((COUNTBLANK(F59:F67)-COUNTBLANK(D59:D67))&lt;&gt;0),TRUE,FALSE)</f>
        <v>0</v>
      </c>
      <c r="J57" s="166" t="s">
        <v>31</v>
      </c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2:21" ht="3.75" customHeight="1" x14ac:dyDescent="0.25">
      <c r="B58" s="42"/>
      <c r="C58" s="43"/>
      <c r="D58" s="43"/>
      <c r="E58" s="43"/>
      <c r="F58" s="43"/>
      <c r="G58" s="44"/>
      <c r="H58" s="143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</row>
    <row r="59" spans="2:21" x14ac:dyDescent="0.25">
      <c r="B59" s="42"/>
      <c r="C59" s="43"/>
      <c r="D59" s="150" t="s">
        <v>32</v>
      </c>
      <c r="E59" s="6"/>
      <c r="F59" s="124">
        <v>4649</v>
      </c>
      <c r="G59" s="44"/>
      <c r="H59" s="143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</row>
    <row r="60" spans="2:21" ht="3.75" customHeight="1" x14ac:dyDescent="0.25">
      <c r="B60" s="42"/>
      <c r="C60" s="43"/>
      <c r="D60" s="6"/>
      <c r="E60" s="6"/>
      <c r="F60" s="6"/>
      <c r="G60" s="44"/>
      <c r="H60" s="143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</row>
    <row r="61" spans="2:21" x14ac:dyDescent="0.25">
      <c r="B61" s="42"/>
      <c r="C61" s="43"/>
      <c r="D61" s="92" t="s">
        <v>33</v>
      </c>
      <c r="E61" s="6"/>
      <c r="F61" s="124">
        <v>25</v>
      </c>
      <c r="G61" s="44"/>
      <c r="H61" s="143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</row>
    <row r="62" spans="2:21" ht="3.75" customHeight="1" x14ac:dyDescent="0.25">
      <c r="B62" s="42"/>
      <c r="C62" s="43"/>
      <c r="D62" s="6"/>
      <c r="E62" s="6"/>
      <c r="F62" s="6"/>
      <c r="G62" s="44"/>
      <c r="H62" s="143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2:21" x14ac:dyDescent="0.25">
      <c r="B63" s="42"/>
      <c r="C63" s="43"/>
      <c r="D63" s="92" t="s">
        <v>34</v>
      </c>
      <c r="E63" s="6"/>
      <c r="F63" s="124">
        <v>0</v>
      </c>
      <c r="G63" s="44"/>
      <c r="H63" s="143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2:21" ht="3.75" customHeight="1" x14ac:dyDescent="0.25">
      <c r="B64" s="42"/>
      <c r="C64" s="43"/>
      <c r="D64" s="6"/>
      <c r="E64" s="6"/>
      <c r="F64" s="6"/>
      <c r="G64" s="44"/>
      <c r="H64" s="143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2:21" x14ac:dyDescent="0.25">
      <c r="B65" s="42"/>
      <c r="C65" s="43"/>
      <c r="D65" s="92" t="s">
        <v>35</v>
      </c>
      <c r="E65" s="6"/>
      <c r="F65" s="124">
        <v>0</v>
      </c>
      <c r="G65" s="44"/>
      <c r="H65" s="143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</row>
    <row r="66" spans="2:21" ht="3.75" customHeight="1" x14ac:dyDescent="0.25">
      <c r="B66" s="42"/>
      <c r="C66" s="43"/>
      <c r="D66" s="6"/>
      <c r="E66" s="6"/>
      <c r="F66" s="6"/>
      <c r="G66" s="44"/>
      <c r="H66" s="143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</row>
    <row r="67" spans="2:21" x14ac:dyDescent="0.25">
      <c r="B67" s="42"/>
      <c r="C67" s="43"/>
      <c r="D67" s="92" t="s">
        <v>36</v>
      </c>
      <c r="E67" s="6"/>
      <c r="F67" s="124">
        <v>0</v>
      </c>
      <c r="G67" s="44"/>
      <c r="H67" s="143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</row>
    <row r="68" spans="2:21" ht="3.75" customHeight="1" x14ac:dyDescent="0.25">
      <c r="B68" s="45"/>
      <c r="C68" s="46"/>
      <c r="D68" s="46"/>
      <c r="E68" s="46"/>
      <c r="F68" s="46"/>
      <c r="G68" s="47"/>
      <c r="H68" s="143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</row>
    <row r="69" spans="2:21" x14ac:dyDescent="0.25">
      <c r="H69" s="143"/>
    </row>
    <row r="70" spans="2:21" ht="23.25" x14ac:dyDescent="0.35">
      <c r="B70" s="188" t="s">
        <v>37</v>
      </c>
      <c r="C70" s="189"/>
      <c r="D70" s="189"/>
      <c r="E70" s="189"/>
      <c r="F70" s="189"/>
      <c r="G70" s="190"/>
      <c r="H70" s="143"/>
      <c r="I70" s="143" t="b">
        <f>OR((COUNTBLANK(F83:F125)-COUNTBLANK(D83:D125))&lt;&gt;0,(COUNTBLANK(F75:F79)-COUNTBLANK(D75:D79))&lt;&gt;0)</f>
        <v>0</v>
      </c>
    </row>
    <row r="71" spans="2:21" ht="3.75" customHeight="1" x14ac:dyDescent="0.35">
      <c r="B71" s="48"/>
      <c r="C71" s="49"/>
      <c r="D71" s="49"/>
      <c r="E71" s="49"/>
      <c r="F71" s="49"/>
      <c r="G71" s="50"/>
      <c r="H71" s="143"/>
    </row>
    <row r="72" spans="2:21" ht="3.75" customHeight="1" x14ac:dyDescent="0.35">
      <c r="B72" s="48"/>
      <c r="C72" s="49"/>
      <c r="D72" s="49"/>
      <c r="E72" s="49"/>
      <c r="F72" s="49"/>
      <c r="G72" s="50"/>
      <c r="H72" s="143"/>
    </row>
    <row r="73" spans="2:21" ht="15" customHeight="1" x14ac:dyDescent="0.35">
      <c r="B73" s="48"/>
      <c r="C73" s="49"/>
      <c r="D73" s="135" t="s">
        <v>38</v>
      </c>
      <c r="E73" s="134"/>
      <c r="F73" s="134"/>
      <c r="G73" s="50"/>
      <c r="H73" s="143"/>
    </row>
    <row r="74" spans="2:21" ht="3.75" customHeight="1" x14ac:dyDescent="0.35">
      <c r="B74" s="48"/>
      <c r="C74" s="49"/>
      <c r="D74" s="2"/>
      <c r="E74" s="49"/>
      <c r="F74" s="49"/>
      <c r="G74" s="50"/>
      <c r="H74" s="143"/>
    </row>
    <row r="75" spans="2:21" x14ac:dyDescent="0.25">
      <c r="B75" s="51"/>
      <c r="C75" s="52"/>
      <c r="D75" s="147" t="s">
        <v>39</v>
      </c>
      <c r="E75" s="52"/>
      <c r="F75" s="84">
        <v>2</v>
      </c>
      <c r="G75" s="53"/>
      <c r="H75" s="143"/>
    </row>
    <row r="76" spans="2:21" ht="3.75" customHeight="1" x14ac:dyDescent="0.25">
      <c r="B76" s="51"/>
      <c r="C76" s="52"/>
      <c r="D76" s="2"/>
      <c r="E76" s="52"/>
      <c r="F76" s="2"/>
      <c r="G76" s="53"/>
      <c r="H76" s="143"/>
    </row>
    <row r="77" spans="2:21" x14ac:dyDescent="0.25">
      <c r="B77" s="51"/>
      <c r="C77" s="52"/>
      <c r="D77" s="131" t="s">
        <v>40</v>
      </c>
      <c r="E77" s="52"/>
      <c r="F77" s="84">
        <v>0</v>
      </c>
      <c r="G77" s="53"/>
      <c r="H77" s="143"/>
    </row>
    <row r="78" spans="2:21" ht="3.75" customHeight="1" x14ac:dyDescent="0.25">
      <c r="B78" s="51"/>
      <c r="C78" s="52"/>
      <c r="D78" s="91"/>
      <c r="E78" s="52"/>
      <c r="F78" s="139"/>
      <c r="G78" s="53"/>
      <c r="H78" s="143"/>
    </row>
    <row r="79" spans="2:21" x14ac:dyDescent="0.25">
      <c r="B79" s="51"/>
      <c r="C79" s="52"/>
      <c r="D79" s="131" t="s">
        <v>41</v>
      </c>
      <c r="E79" s="52"/>
      <c r="F79" s="84">
        <v>2</v>
      </c>
      <c r="G79" s="53"/>
      <c r="H79" s="143"/>
    </row>
    <row r="80" spans="2:21" ht="3.75" customHeight="1" x14ac:dyDescent="0.25">
      <c r="B80" s="51"/>
      <c r="C80" s="52"/>
      <c r="D80" s="131"/>
      <c r="E80" s="52"/>
      <c r="F80" s="139"/>
      <c r="G80" s="53"/>
      <c r="H80" s="143"/>
    </row>
    <row r="81" spans="2:9" ht="17.25" x14ac:dyDescent="0.3">
      <c r="B81" s="51"/>
      <c r="C81" s="52"/>
      <c r="D81" s="154" t="s">
        <v>42</v>
      </c>
      <c r="E81" s="133"/>
      <c r="F81" s="165"/>
      <c r="G81" s="53"/>
      <c r="H81" s="143"/>
      <c r="I81" s="163"/>
    </row>
    <row r="82" spans="2:9" ht="4.5" customHeight="1" x14ac:dyDescent="0.25">
      <c r="B82" s="51"/>
      <c r="C82" s="52"/>
      <c r="D82" s="2"/>
      <c r="E82" s="52"/>
      <c r="F82" s="2"/>
      <c r="G82" s="53"/>
      <c r="H82" s="143"/>
    </row>
    <row r="83" spans="2:9" x14ac:dyDescent="0.25">
      <c r="B83" s="51"/>
      <c r="C83" s="52"/>
      <c r="D83" s="147" t="s">
        <v>43</v>
      </c>
      <c r="E83" s="52"/>
      <c r="F83" s="84">
        <v>57</v>
      </c>
      <c r="G83" s="53"/>
      <c r="H83" s="143" t="b">
        <f>(F83-F95-F105-F115)&lt;&gt;0</f>
        <v>1</v>
      </c>
    </row>
    <row r="84" spans="2:9" ht="3.75" customHeight="1" x14ac:dyDescent="0.25">
      <c r="B84" s="51"/>
      <c r="C84" s="52"/>
      <c r="D84" s="129"/>
      <c r="E84" s="52"/>
      <c r="F84" s="139"/>
      <c r="G84" s="53"/>
      <c r="H84" s="143"/>
    </row>
    <row r="85" spans="2:9" x14ac:dyDescent="0.25">
      <c r="B85" s="51"/>
      <c r="C85" s="52"/>
      <c r="D85" s="138" t="s">
        <v>44</v>
      </c>
      <c r="E85" s="52"/>
      <c r="F85" s="84">
        <v>10</v>
      </c>
      <c r="G85" s="53"/>
      <c r="H85" s="164" t="b">
        <f>(F85-F97-F107-F117)&lt;&gt;0</f>
        <v>1</v>
      </c>
    </row>
    <row r="86" spans="2:9" ht="3.75" customHeight="1" x14ac:dyDescent="0.25">
      <c r="B86" s="51"/>
      <c r="C86" s="52"/>
      <c r="D86" s="130"/>
      <c r="E86" s="52"/>
      <c r="F86" s="139"/>
      <c r="G86" s="53"/>
      <c r="H86" s="143"/>
    </row>
    <row r="87" spans="2:9" x14ac:dyDescent="0.25">
      <c r="B87" s="51"/>
      <c r="C87" s="52"/>
      <c r="D87" s="138" t="s">
        <v>45</v>
      </c>
      <c r="E87" s="52"/>
      <c r="F87" s="84">
        <v>1</v>
      </c>
      <c r="G87" s="53"/>
      <c r="H87" s="143" t="b">
        <f>(F87-F99-F109-F119)&lt;&gt;0</f>
        <v>1</v>
      </c>
    </row>
    <row r="88" spans="2:9" ht="3.75" customHeight="1" x14ac:dyDescent="0.25">
      <c r="B88" s="51"/>
      <c r="C88" s="52"/>
      <c r="D88" s="130"/>
      <c r="E88" s="52"/>
      <c r="F88" s="139"/>
      <c r="G88" s="53"/>
      <c r="H88" s="143"/>
    </row>
    <row r="89" spans="2:9" x14ac:dyDescent="0.25">
      <c r="B89" s="51"/>
      <c r="C89" s="52"/>
      <c r="D89" s="138" t="s">
        <v>46</v>
      </c>
      <c r="E89" s="52"/>
      <c r="F89" s="84">
        <v>46</v>
      </c>
      <c r="G89" s="53"/>
      <c r="H89" s="143" t="b">
        <f>(F89-F101-F111-F121)&lt;&gt;0</f>
        <v>1</v>
      </c>
    </row>
    <row r="90" spans="2:9" ht="3.75" customHeight="1" x14ac:dyDescent="0.25">
      <c r="B90" s="51"/>
      <c r="C90" s="52"/>
      <c r="D90" s="130"/>
      <c r="E90" s="52"/>
      <c r="F90" s="139"/>
      <c r="G90" s="53"/>
      <c r="H90" s="143"/>
    </row>
    <row r="91" spans="2:9" x14ac:dyDescent="0.25">
      <c r="B91" s="51"/>
      <c r="C91" s="52"/>
      <c r="D91" s="138" t="s">
        <v>47</v>
      </c>
      <c r="E91" s="52"/>
      <c r="F91" s="84">
        <v>0</v>
      </c>
      <c r="G91" s="53"/>
      <c r="H91" s="143"/>
    </row>
    <row r="92" spans="2:9" ht="3.75" customHeight="1" x14ac:dyDescent="0.25">
      <c r="B92" s="51"/>
      <c r="C92" s="52"/>
      <c r="D92" s="130"/>
      <c r="E92" s="52"/>
      <c r="F92" s="139"/>
      <c r="G92" s="53"/>
      <c r="H92" s="143"/>
    </row>
    <row r="93" spans="2:9" ht="15" customHeight="1" x14ac:dyDescent="0.25">
      <c r="B93" s="51"/>
      <c r="C93" s="52"/>
      <c r="D93" s="138" t="s">
        <v>48</v>
      </c>
      <c r="E93" s="52"/>
      <c r="F93" s="84">
        <v>0</v>
      </c>
      <c r="G93" s="53"/>
      <c r="H93" s="143" t="b">
        <f>(F93-F103-F113-F125)&lt;&gt;0</f>
        <v>0</v>
      </c>
    </row>
    <row r="94" spans="2:9" ht="3" customHeight="1" x14ac:dyDescent="0.25">
      <c r="B94" s="51"/>
      <c r="C94" s="52"/>
      <c r="D94" s="131"/>
      <c r="E94" s="52"/>
      <c r="F94" s="2"/>
      <c r="G94" s="53"/>
      <c r="H94" s="143"/>
    </row>
    <row r="95" spans="2:9" ht="15" customHeight="1" x14ac:dyDescent="0.25">
      <c r="B95" s="51"/>
      <c r="C95" s="52"/>
      <c r="D95" s="147" t="s">
        <v>49</v>
      </c>
      <c r="E95" s="52"/>
      <c r="F95" s="84">
        <v>0</v>
      </c>
      <c r="G95" s="53"/>
      <c r="H95" s="143" t="b">
        <f>AND(F48&lt;&gt;0,(F48-F61-F95)&lt;&gt;0)</f>
        <v>0</v>
      </c>
    </row>
    <row r="96" spans="2:9" ht="3.75" customHeight="1" x14ac:dyDescent="0.25">
      <c r="B96" s="51"/>
      <c r="C96" s="52"/>
      <c r="D96" s="131"/>
      <c r="E96" s="52"/>
      <c r="F96" s="2"/>
      <c r="G96" s="53"/>
      <c r="H96" s="143"/>
    </row>
    <row r="97" spans="2:8" ht="15" customHeight="1" x14ac:dyDescent="0.25">
      <c r="B97" s="51"/>
      <c r="C97" s="52"/>
      <c r="D97" s="138" t="s">
        <v>44</v>
      </c>
      <c r="E97" s="52"/>
      <c r="F97" s="84">
        <v>0</v>
      </c>
      <c r="G97" s="53"/>
      <c r="H97" s="164"/>
    </row>
    <row r="98" spans="2:8" ht="3.75" customHeight="1" x14ac:dyDescent="0.25">
      <c r="B98" s="51"/>
      <c r="C98" s="52"/>
      <c r="D98" s="138"/>
      <c r="E98" s="52"/>
      <c r="F98" s="139"/>
      <c r="G98" s="53"/>
      <c r="H98" s="143"/>
    </row>
    <row r="99" spans="2:8" ht="15" customHeight="1" x14ac:dyDescent="0.25">
      <c r="B99" s="51"/>
      <c r="C99" s="52"/>
      <c r="D99" s="138" t="s">
        <v>45</v>
      </c>
      <c r="E99" s="52"/>
      <c r="F99" s="84">
        <v>0</v>
      </c>
      <c r="G99" s="53"/>
      <c r="H99" s="143"/>
    </row>
    <row r="100" spans="2:8" ht="3.75" customHeight="1" x14ac:dyDescent="0.25">
      <c r="B100" s="51"/>
      <c r="C100" s="52"/>
      <c r="D100" s="138"/>
      <c r="E100" s="52"/>
      <c r="F100" s="139"/>
      <c r="G100" s="53"/>
      <c r="H100" s="143"/>
    </row>
    <row r="101" spans="2:8" ht="15" customHeight="1" x14ac:dyDescent="0.25">
      <c r="B101" s="51"/>
      <c r="C101" s="52"/>
      <c r="D101" s="138" t="s">
        <v>46</v>
      </c>
      <c r="E101" s="52"/>
      <c r="F101" s="84">
        <v>0</v>
      </c>
      <c r="G101" s="53"/>
      <c r="H101" s="143"/>
    </row>
    <row r="102" spans="2:8" ht="3.75" customHeight="1" x14ac:dyDescent="0.25">
      <c r="B102" s="51"/>
      <c r="C102" s="52"/>
      <c r="D102" s="138"/>
      <c r="E102" s="52"/>
      <c r="F102" s="139"/>
      <c r="G102" s="53"/>
      <c r="H102" s="143"/>
    </row>
    <row r="103" spans="2:8" ht="15" customHeight="1" x14ac:dyDescent="0.25">
      <c r="B103" s="51"/>
      <c r="C103" s="52"/>
      <c r="D103" s="138" t="s">
        <v>48</v>
      </c>
      <c r="E103" s="52"/>
      <c r="F103" s="84">
        <v>0</v>
      </c>
      <c r="G103" s="53"/>
      <c r="H103" s="143"/>
    </row>
    <row r="104" spans="2:8" ht="3.75" customHeight="1" x14ac:dyDescent="0.25">
      <c r="B104" s="51"/>
      <c r="C104" s="52"/>
      <c r="D104" s="131"/>
      <c r="E104" s="52"/>
      <c r="F104" s="139"/>
      <c r="G104" s="53"/>
      <c r="H104" s="143"/>
    </row>
    <row r="105" spans="2:8" ht="15" customHeight="1" x14ac:dyDescent="0.25">
      <c r="B105" s="51"/>
      <c r="C105" s="52"/>
      <c r="D105" s="147" t="s">
        <v>50</v>
      </c>
      <c r="E105" s="52"/>
      <c r="F105" s="84">
        <v>0</v>
      </c>
      <c r="G105" s="53"/>
      <c r="H105" s="163" t="b">
        <f>AND(F50&lt;&gt;0,(F50-F63-F105)&lt;&gt;0)</f>
        <v>0</v>
      </c>
    </row>
    <row r="106" spans="2:8" ht="3.75" customHeight="1" x14ac:dyDescent="0.25">
      <c r="B106" s="51"/>
      <c r="C106" s="52"/>
      <c r="D106" s="131"/>
      <c r="E106" s="52"/>
      <c r="F106" s="139"/>
      <c r="G106" s="53"/>
      <c r="H106" s="143"/>
    </row>
    <row r="107" spans="2:8" ht="15" customHeight="1" x14ac:dyDescent="0.25">
      <c r="B107" s="51"/>
      <c r="C107" s="52"/>
      <c r="D107" s="138" t="s">
        <v>44</v>
      </c>
      <c r="E107" s="52"/>
      <c r="F107" s="84">
        <v>0</v>
      </c>
      <c r="G107" s="53"/>
      <c r="H107" s="143"/>
    </row>
    <row r="108" spans="2:8" ht="3.75" customHeight="1" x14ac:dyDescent="0.25">
      <c r="B108" s="51"/>
      <c r="C108" s="52"/>
      <c r="D108" s="138"/>
      <c r="E108" s="52"/>
      <c r="F108" s="139"/>
      <c r="G108" s="53"/>
      <c r="H108" s="143"/>
    </row>
    <row r="109" spans="2:8" ht="15" customHeight="1" x14ac:dyDescent="0.25">
      <c r="B109" s="51"/>
      <c r="C109" s="52"/>
      <c r="D109" s="138" t="s">
        <v>45</v>
      </c>
      <c r="E109" s="52"/>
      <c r="F109" s="84">
        <v>0</v>
      </c>
      <c r="G109" s="53"/>
      <c r="H109" s="143"/>
    </row>
    <row r="110" spans="2:8" ht="3.75" customHeight="1" x14ac:dyDescent="0.25">
      <c r="B110" s="51"/>
      <c r="C110" s="52"/>
      <c r="D110" s="138"/>
      <c r="E110" s="52"/>
      <c r="F110" s="139"/>
      <c r="G110" s="53"/>
      <c r="H110" s="143"/>
    </row>
    <row r="111" spans="2:8" ht="15" customHeight="1" x14ac:dyDescent="0.25">
      <c r="B111" s="51"/>
      <c r="C111" s="52"/>
      <c r="D111" s="138" t="s">
        <v>46</v>
      </c>
      <c r="E111" s="52"/>
      <c r="F111" s="84">
        <v>0</v>
      </c>
      <c r="G111" s="53"/>
      <c r="H111" s="143"/>
    </row>
    <row r="112" spans="2:8" ht="3.75" customHeight="1" x14ac:dyDescent="0.25">
      <c r="B112" s="51"/>
      <c r="C112" s="52"/>
      <c r="D112" s="138"/>
      <c r="E112" s="52"/>
      <c r="F112" s="139"/>
      <c r="G112" s="53"/>
      <c r="H112" s="143"/>
    </row>
    <row r="113" spans="2:9" ht="15" customHeight="1" x14ac:dyDescent="0.25">
      <c r="B113" s="51"/>
      <c r="C113" s="52"/>
      <c r="D113" s="138" t="s">
        <v>48</v>
      </c>
      <c r="E113" s="52"/>
      <c r="F113" s="84">
        <v>0</v>
      </c>
      <c r="G113" s="53"/>
      <c r="H113" s="143"/>
    </row>
    <row r="114" spans="2:9" ht="3.75" customHeight="1" x14ac:dyDescent="0.25">
      <c r="B114" s="51"/>
      <c r="C114" s="52"/>
      <c r="D114" s="131"/>
      <c r="E114" s="52"/>
      <c r="F114" s="139"/>
      <c r="G114" s="53"/>
      <c r="H114" s="143"/>
    </row>
    <row r="115" spans="2:9" ht="15" customHeight="1" x14ac:dyDescent="0.25">
      <c r="B115" s="51"/>
      <c r="C115" s="52"/>
      <c r="D115" s="147" t="s">
        <v>51</v>
      </c>
      <c r="E115" s="52"/>
      <c r="F115" s="84">
        <v>0</v>
      </c>
      <c r="G115" s="53"/>
      <c r="H115" s="143" t="b">
        <f>AND(F52&lt;&gt;0,(F52-F65-F115)&lt;&gt;0)</f>
        <v>0</v>
      </c>
    </row>
    <row r="116" spans="2:9" ht="3.75" customHeight="1" x14ac:dyDescent="0.25">
      <c r="B116" s="51"/>
      <c r="C116" s="52"/>
      <c r="D116" s="136"/>
      <c r="E116" s="52"/>
      <c r="F116" s="139"/>
      <c r="G116" s="53"/>
      <c r="H116" s="143"/>
    </row>
    <row r="117" spans="2:9" ht="15" customHeight="1" x14ac:dyDescent="0.25">
      <c r="B117" s="51"/>
      <c r="C117" s="52"/>
      <c r="D117" s="138" t="s">
        <v>44</v>
      </c>
      <c r="E117" s="52"/>
      <c r="F117" s="84">
        <v>0</v>
      </c>
      <c r="G117" s="53"/>
      <c r="H117" s="143"/>
    </row>
    <row r="118" spans="2:9" ht="3.75" customHeight="1" x14ac:dyDescent="0.25">
      <c r="B118" s="51"/>
      <c r="C118" s="52"/>
      <c r="D118" s="136"/>
      <c r="E118" s="52"/>
      <c r="F118" s="139"/>
      <c r="G118" s="53"/>
      <c r="H118" s="143"/>
    </row>
    <row r="119" spans="2:9" ht="15" customHeight="1" x14ac:dyDescent="0.25">
      <c r="B119" s="51"/>
      <c r="C119" s="52"/>
      <c r="D119" s="138" t="s">
        <v>45</v>
      </c>
      <c r="E119" s="52"/>
      <c r="F119" s="84">
        <v>0</v>
      </c>
      <c r="G119" s="53"/>
      <c r="H119" s="143"/>
    </row>
    <row r="120" spans="2:9" ht="3.75" customHeight="1" x14ac:dyDescent="0.25">
      <c r="B120" s="51"/>
      <c r="C120" s="52"/>
      <c r="D120" s="136"/>
      <c r="E120" s="52"/>
      <c r="F120" s="139"/>
      <c r="G120" s="53"/>
      <c r="H120" s="143"/>
    </row>
    <row r="121" spans="2:9" ht="15" customHeight="1" x14ac:dyDescent="0.25">
      <c r="B121" s="51"/>
      <c r="C121" s="52"/>
      <c r="D121" s="138" t="s">
        <v>46</v>
      </c>
      <c r="E121" s="52"/>
      <c r="F121" s="84">
        <v>0</v>
      </c>
      <c r="G121" s="53"/>
      <c r="H121" s="143"/>
    </row>
    <row r="122" spans="2:9" ht="3.75" customHeight="1" x14ac:dyDescent="0.25">
      <c r="B122" s="51"/>
      <c r="C122" s="52"/>
      <c r="D122" s="136"/>
      <c r="E122" s="52"/>
      <c r="F122" s="139"/>
      <c r="G122" s="53"/>
      <c r="H122" s="143"/>
    </row>
    <row r="123" spans="2:9" ht="15" customHeight="1" x14ac:dyDescent="0.25">
      <c r="B123" s="51"/>
      <c r="C123" s="52"/>
      <c r="D123" s="138" t="s">
        <v>48</v>
      </c>
      <c r="E123" s="52"/>
      <c r="F123" s="84">
        <v>0</v>
      </c>
      <c r="G123" s="53"/>
      <c r="H123" s="143"/>
    </row>
    <row r="124" spans="2:9" ht="3.75" customHeight="1" x14ac:dyDescent="0.25">
      <c r="B124" s="51"/>
      <c r="C124" s="52"/>
      <c r="D124" s="2"/>
      <c r="E124" s="52"/>
      <c r="F124" s="2"/>
      <c r="G124" s="53"/>
      <c r="H124" s="143"/>
    </row>
    <row r="125" spans="2:9" x14ac:dyDescent="0.25">
      <c r="B125" s="51"/>
      <c r="C125" s="52"/>
      <c r="D125" s="148" t="s">
        <v>52</v>
      </c>
      <c r="E125" s="52"/>
      <c r="F125" s="84">
        <v>0</v>
      </c>
      <c r="G125" s="53"/>
      <c r="H125" s="143"/>
    </row>
    <row r="126" spans="2:9" ht="3.75" customHeight="1" x14ac:dyDescent="0.25">
      <c r="B126" s="54"/>
      <c r="C126" s="55"/>
      <c r="D126" s="55"/>
      <c r="E126" s="55"/>
      <c r="F126" s="55"/>
      <c r="G126" s="56"/>
      <c r="H126" s="143"/>
    </row>
    <row r="127" spans="2:9" x14ac:dyDescent="0.25">
      <c r="H127" s="143"/>
    </row>
    <row r="128" spans="2:9" ht="23.25" x14ac:dyDescent="0.35">
      <c r="B128" s="176" t="s">
        <v>53</v>
      </c>
      <c r="C128" s="177"/>
      <c r="D128" s="177"/>
      <c r="E128" s="177"/>
      <c r="F128" s="177"/>
      <c r="G128" s="178"/>
      <c r="H128" s="143"/>
      <c r="I128" s="143" t="b">
        <f>OR((COUNTBLANK(F132:F140)-COUNTBLANK(D132:D140))&lt;&gt;0,(COUNTBLANK(F145:F151)-COUNTBLANK(D145:D151))&lt;&gt;0,(COUNTBLANK(F155:F161)-COUNTBLANK(D155:D161))&lt;&gt;0,(COUNTBLANK(F165:F165)-0)&lt;&gt;0)</f>
        <v>0</v>
      </c>
    </row>
    <row r="129" spans="2:8" ht="3.75" customHeight="1" x14ac:dyDescent="0.25">
      <c r="B129" s="29"/>
      <c r="C129" s="30"/>
      <c r="D129" s="57"/>
      <c r="E129" s="30"/>
      <c r="F129" s="30"/>
      <c r="G129" s="31"/>
      <c r="H129" s="143"/>
    </row>
    <row r="130" spans="2:8" ht="15" customHeight="1" x14ac:dyDescent="0.3">
      <c r="B130" s="29"/>
      <c r="C130" s="30"/>
      <c r="D130" s="155" t="s">
        <v>54</v>
      </c>
      <c r="E130" s="137"/>
      <c r="F130" s="137"/>
      <c r="G130" s="31"/>
      <c r="H130" s="143"/>
    </row>
    <row r="131" spans="2:8" ht="3.75" customHeight="1" x14ac:dyDescent="0.25">
      <c r="B131" s="29"/>
      <c r="C131" s="30"/>
      <c r="D131" s="30"/>
      <c r="E131" s="30"/>
      <c r="F131" s="30"/>
      <c r="G131" s="31"/>
      <c r="H131" s="143"/>
    </row>
    <row r="132" spans="2:8" x14ac:dyDescent="0.25">
      <c r="B132" s="29"/>
      <c r="C132" s="30"/>
      <c r="D132" s="32" t="s">
        <v>55</v>
      </c>
      <c r="E132" s="30"/>
      <c r="F132" s="125">
        <v>40</v>
      </c>
      <c r="G132" s="31"/>
      <c r="H132" s="143"/>
    </row>
    <row r="133" spans="2:8" ht="3.75" customHeight="1" x14ac:dyDescent="0.25">
      <c r="B133" s="29"/>
      <c r="C133" s="30"/>
      <c r="D133" s="32"/>
      <c r="E133" s="30"/>
      <c r="F133" s="30"/>
      <c r="G133" s="31"/>
      <c r="H133" s="143"/>
    </row>
    <row r="134" spans="2:8" x14ac:dyDescent="0.25">
      <c r="B134" s="29"/>
      <c r="C134" s="30"/>
      <c r="D134" s="32" t="s">
        <v>56</v>
      </c>
      <c r="E134" s="30"/>
      <c r="F134" s="125">
        <v>40</v>
      </c>
      <c r="G134" s="31"/>
      <c r="H134" s="143"/>
    </row>
    <row r="135" spans="2:8" ht="3.75" customHeight="1" x14ac:dyDescent="0.25">
      <c r="B135" s="29"/>
      <c r="C135" s="30"/>
      <c r="D135" s="30"/>
      <c r="E135" s="30"/>
      <c r="F135" s="30"/>
      <c r="G135" s="31"/>
      <c r="H135" s="143"/>
    </row>
    <row r="136" spans="2:8" x14ac:dyDescent="0.25">
      <c r="B136" s="29"/>
      <c r="C136" s="30"/>
      <c r="D136" s="32" t="s">
        <v>57</v>
      </c>
      <c r="E136" s="30"/>
      <c r="F136" s="125">
        <v>17</v>
      </c>
      <c r="G136" s="31"/>
      <c r="H136" s="143"/>
    </row>
    <row r="137" spans="2:8" ht="3.75" customHeight="1" x14ac:dyDescent="0.25">
      <c r="B137" s="29"/>
      <c r="C137" s="30"/>
      <c r="D137" s="30"/>
      <c r="E137" s="30"/>
      <c r="F137" s="30"/>
      <c r="G137" s="31"/>
      <c r="H137" s="143"/>
    </row>
    <row r="138" spans="2:8" x14ac:dyDescent="0.25">
      <c r="B138" s="29"/>
      <c r="C138" s="30"/>
      <c r="D138" s="32" t="s">
        <v>58</v>
      </c>
      <c r="E138" s="30"/>
      <c r="F138" s="125">
        <v>17</v>
      </c>
      <c r="G138" s="31"/>
      <c r="H138" s="143"/>
    </row>
    <row r="139" spans="2:8" ht="3.75" customHeight="1" x14ac:dyDescent="0.25">
      <c r="B139" s="29"/>
      <c r="C139" s="30"/>
      <c r="D139" s="30"/>
      <c r="E139" s="30"/>
      <c r="F139" s="30"/>
      <c r="G139" s="31"/>
      <c r="H139" s="143"/>
    </row>
    <row r="140" spans="2:8" x14ac:dyDescent="0.25">
      <c r="B140" s="29"/>
      <c r="C140" s="30"/>
      <c r="D140" s="32" t="s">
        <v>59</v>
      </c>
      <c r="E140" s="30"/>
      <c r="F140" s="125">
        <v>0</v>
      </c>
      <c r="G140" s="31"/>
      <c r="H140" s="143"/>
    </row>
    <row r="141" spans="2:8" ht="3.75" customHeight="1" x14ac:dyDescent="0.25">
      <c r="B141" s="29"/>
      <c r="C141" s="30"/>
      <c r="D141" s="30"/>
      <c r="E141" s="30"/>
      <c r="F141" s="30"/>
      <c r="G141" s="31"/>
      <c r="H141" s="143"/>
    </row>
    <row r="142" spans="2:8" ht="3.75" customHeight="1" x14ac:dyDescent="0.25">
      <c r="B142" s="29"/>
      <c r="C142" s="30"/>
      <c r="D142" s="57"/>
      <c r="E142" s="30"/>
      <c r="F142" s="30"/>
      <c r="G142" s="31"/>
      <c r="H142" s="143"/>
    </row>
    <row r="143" spans="2:8" ht="15" customHeight="1" x14ac:dyDescent="0.3">
      <c r="B143" s="29"/>
      <c r="C143" s="30"/>
      <c r="D143" s="155" t="s">
        <v>60</v>
      </c>
      <c r="E143" s="137"/>
      <c r="F143" s="137"/>
      <c r="G143" s="31"/>
      <c r="H143" s="143"/>
    </row>
    <row r="144" spans="2:8" ht="3.75" customHeight="1" x14ac:dyDescent="0.25">
      <c r="B144" s="29"/>
      <c r="C144" s="30"/>
      <c r="D144" s="30"/>
      <c r="E144" s="30"/>
      <c r="F144" s="30"/>
      <c r="G144" s="31"/>
      <c r="H144" s="143"/>
    </row>
    <row r="145" spans="2:8" x14ac:dyDescent="0.25">
      <c r="B145" s="29"/>
      <c r="C145" s="30"/>
      <c r="D145" s="32" t="s">
        <v>61</v>
      </c>
      <c r="E145" s="30"/>
      <c r="F145" s="125">
        <v>12</v>
      </c>
      <c r="G145" s="31"/>
      <c r="H145" s="143"/>
    </row>
    <row r="146" spans="2:8" ht="3.75" customHeight="1" x14ac:dyDescent="0.25">
      <c r="B146" s="29"/>
      <c r="C146" s="30"/>
      <c r="D146" s="32"/>
      <c r="E146" s="30"/>
      <c r="F146" s="30"/>
      <c r="G146" s="31"/>
      <c r="H146" s="143"/>
    </row>
    <row r="147" spans="2:8" x14ac:dyDescent="0.25">
      <c r="B147" s="29"/>
      <c r="C147" s="30"/>
      <c r="D147" s="32" t="s">
        <v>62</v>
      </c>
      <c r="E147" s="30"/>
      <c r="F147" s="125">
        <v>0</v>
      </c>
      <c r="G147" s="31"/>
      <c r="H147" s="143"/>
    </row>
    <row r="148" spans="2:8" ht="3.75" customHeight="1" x14ac:dyDescent="0.25">
      <c r="B148" s="29"/>
      <c r="C148" s="30"/>
      <c r="D148" s="30"/>
      <c r="E148" s="30"/>
      <c r="F148" s="30"/>
      <c r="G148" s="31"/>
      <c r="H148" s="143"/>
    </row>
    <row r="149" spans="2:8" x14ac:dyDescent="0.25">
      <c r="B149" s="29"/>
      <c r="C149" s="30"/>
      <c r="D149" s="32" t="s">
        <v>63</v>
      </c>
      <c r="E149" s="30"/>
      <c r="F149" s="125">
        <v>0</v>
      </c>
      <c r="G149" s="31"/>
      <c r="H149" s="143"/>
    </row>
    <row r="150" spans="2:8" ht="3.75" customHeight="1" x14ac:dyDescent="0.25">
      <c r="B150" s="29"/>
      <c r="C150" s="30"/>
      <c r="D150" s="30"/>
      <c r="E150" s="30"/>
      <c r="F150" s="30"/>
      <c r="G150" s="31"/>
      <c r="H150" s="143"/>
    </row>
    <row r="151" spans="2:8" x14ac:dyDescent="0.25">
      <c r="B151" s="29"/>
      <c r="C151" s="30"/>
      <c r="D151" s="32" t="s">
        <v>64</v>
      </c>
      <c r="E151" s="30"/>
      <c r="F151" s="125">
        <v>12</v>
      </c>
      <c r="G151" s="31"/>
      <c r="H151" s="143"/>
    </row>
    <row r="152" spans="2:8" ht="3.75" customHeight="1" x14ac:dyDescent="0.25">
      <c r="B152" s="29"/>
      <c r="C152" s="30"/>
      <c r="D152" s="30"/>
      <c r="E152" s="30"/>
      <c r="F152" s="30"/>
      <c r="G152" s="31"/>
      <c r="H152" s="143"/>
    </row>
    <row r="153" spans="2:8" ht="17.25" x14ac:dyDescent="0.3">
      <c r="B153" s="29"/>
      <c r="C153" s="30"/>
      <c r="D153" s="156" t="s">
        <v>65</v>
      </c>
      <c r="E153" s="137"/>
      <c r="F153" s="137"/>
      <c r="G153" s="31"/>
      <c r="H153" s="143"/>
    </row>
    <row r="154" spans="2:8" ht="3.75" customHeight="1" x14ac:dyDescent="0.25">
      <c r="B154" s="29"/>
      <c r="C154" s="30"/>
      <c r="D154" s="30"/>
      <c r="E154" s="30"/>
      <c r="F154" s="30"/>
      <c r="G154" s="31"/>
      <c r="H154" s="143"/>
    </row>
    <row r="155" spans="2:8" x14ac:dyDescent="0.25">
      <c r="B155" s="29"/>
      <c r="C155" s="30"/>
      <c r="D155" s="32" t="s">
        <v>66</v>
      </c>
      <c r="E155" s="30"/>
      <c r="F155" s="125">
        <v>1</v>
      </c>
      <c r="G155" s="31"/>
      <c r="H155" s="143"/>
    </row>
    <row r="156" spans="2:8" ht="3.75" customHeight="1" x14ac:dyDescent="0.25">
      <c r="B156" s="29"/>
      <c r="C156" s="30"/>
      <c r="D156" s="30"/>
      <c r="E156" s="30"/>
      <c r="F156" s="30"/>
      <c r="G156" s="31"/>
      <c r="H156" s="143"/>
    </row>
    <row r="157" spans="2:8" x14ac:dyDescent="0.25">
      <c r="B157" s="29"/>
      <c r="C157" s="30"/>
      <c r="D157" s="32" t="s">
        <v>67</v>
      </c>
      <c r="E157" s="30"/>
      <c r="F157" s="125">
        <v>0</v>
      </c>
      <c r="G157" s="31"/>
      <c r="H157" s="143"/>
    </row>
    <row r="158" spans="2:8" ht="3.75" customHeight="1" x14ac:dyDescent="0.25">
      <c r="B158" s="29"/>
      <c r="C158" s="30"/>
      <c r="D158" s="32"/>
      <c r="E158" s="30"/>
      <c r="F158" s="30"/>
      <c r="G158" s="31"/>
      <c r="H158" s="143"/>
    </row>
    <row r="159" spans="2:8" x14ac:dyDescent="0.25">
      <c r="B159" s="29"/>
      <c r="C159" s="30"/>
      <c r="D159" s="32" t="s">
        <v>68</v>
      </c>
      <c r="E159" s="30"/>
      <c r="F159" s="125">
        <v>0</v>
      </c>
      <c r="G159" s="31"/>
      <c r="H159" s="143"/>
    </row>
    <row r="160" spans="2:8" ht="3.75" customHeight="1" x14ac:dyDescent="0.25">
      <c r="B160" s="29"/>
      <c r="C160" s="30"/>
      <c r="D160" s="30"/>
      <c r="E160" s="30"/>
      <c r="F160" s="30"/>
      <c r="G160" s="31"/>
      <c r="H160" s="143"/>
    </row>
    <row r="161" spans="2:9" x14ac:dyDescent="0.25">
      <c r="B161" s="29"/>
      <c r="C161" s="30"/>
      <c r="D161" s="58" t="s">
        <v>69</v>
      </c>
      <c r="E161" s="30"/>
      <c r="F161" s="125">
        <v>1498</v>
      </c>
      <c r="G161" s="31"/>
      <c r="H161" s="143"/>
    </row>
    <row r="162" spans="2:9" ht="3.75" customHeight="1" x14ac:dyDescent="0.25">
      <c r="B162" s="29"/>
      <c r="C162" s="30"/>
      <c r="D162" s="30"/>
      <c r="E162" s="30"/>
      <c r="F162" s="30"/>
      <c r="G162" s="31"/>
      <c r="H162" s="143"/>
    </row>
    <row r="163" spans="2:9" ht="17.25" x14ac:dyDescent="0.3">
      <c r="B163" s="29"/>
      <c r="C163" s="30"/>
      <c r="D163" s="155" t="s">
        <v>70</v>
      </c>
      <c r="E163" s="137"/>
      <c r="F163" s="137"/>
      <c r="G163" s="31"/>
      <c r="H163" s="143"/>
    </row>
    <row r="164" spans="2:9" ht="3.75" customHeight="1" x14ac:dyDescent="0.25">
      <c r="B164" s="29"/>
      <c r="C164" s="30"/>
      <c r="D164" s="30"/>
      <c r="E164" s="30"/>
      <c r="F164" s="30"/>
      <c r="G164" s="31"/>
      <c r="H164" s="143"/>
    </row>
    <row r="165" spans="2:9" x14ac:dyDescent="0.25">
      <c r="B165" s="29"/>
      <c r="C165" s="30"/>
      <c r="D165" s="32" t="s">
        <v>71</v>
      </c>
      <c r="E165" s="30"/>
      <c r="F165" s="125">
        <v>0</v>
      </c>
      <c r="G165" s="31"/>
      <c r="H165" s="143"/>
    </row>
    <row r="166" spans="2:9" ht="3.75" customHeight="1" x14ac:dyDescent="0.25">
      <c r="B166" s="33"/>
      <c r="C166" s="34"/>
      <c r="D166" s="34"/>
      <c r="E166" s="34"/>
      <c r="F166" s="34"/>
      <c r="G166" s="35"/>
      <c r="H166" s="143"/>
    </row>
    <row r="167" spans="2:9" x14ac:dyDescent="0.25">
      <c r="H167" s="143"/>
    </row>
    <row r="168" spans="2:9" ht="23.25" x14ac:dyDescent="0.35">
      <c r="B168" s="192" t="s">
        <v>72</v>
      </c>
      <c r="C168" s="193"/>
      <c r="D168" s="193"/>
      <c r="E168" s="193"/>
      <c r="F168" s="193"/>
      <c r="G168" s="194"/>
      <c r="H168" s="143" t="b">
        <f>IF(COUNTIF(H6:H167,TRUE)&gt;0,TRUE,FALSE)</f>
        <v>1</v>
      </c>
      <c r="I168" s="143" t="b">
        <f>IF(COUNTIF(I6:I167,TRUE)&gt;0,TRUE,FALSE)</f>
        <v>1</v>
      </c>
    </row>
    <row r="169" spans="2:9" ht="3.75" customHeight="1" x14ac:dyDescent="0.25">
      <c r="B169" s="7"/>
      <c r="C169" s="4"/>
      <c r="D169" s="4"/>
      <c r="E169" s="4"/>
      <c r="F169" s="4"/>
      <c r="G169" s="126"/>
      <c r="H169" s="143"/>
    </row>
    <row r="170" spans="2:9" x14ac:dyDescent="0.25">
      <c r="B170" s="7"/>
      <c r="C170" s="4"/>
      <c r="D170" s="78" t="s">
        <v>73</v>
      </c>
      <c r="E170" s="4"/>
      <c r="F170" s="78" t="s">
        <v>74</v>
      </c>
      <c r="G170" s="126"/>
      <c r="H170" s="143"/>
      <c r="I170" s="143" t="b">
        <f>OR(H168=TRUE,I168=TRUE)</f>
        <v>1</v>
      </c>
    </row>
    <row r="171" spans="2:9" ht="3.75" customHeight="1" x14ac:dyDescent="0.25">
      <c r="B171" s="7"/>
      <c r="C171" s="4"/>
      <c r="D171" s="4"/>
      <c r="E171" s="4"/>
      <c r="F171" s="4"/>
      <c r="G171" s="126"/>
    </row>
    <row r="172" spans="2:9" ht="15" customHeight="1" x14ac:dyDescent="0.25">
      <c r="B172" s="7"/>
      <c r="C172" s="4"/>
      <c r="D172" s="195" t="s">
        <v>164</v>
      </c>
      <c r="E172" s="4"/>
      <c r="F172" s="196">
        <v>43795</v>
      </c>
      <c r="G172" s="126"/>
    </row>
    <row r="173" spans="2:9" x14ac:dyDescent="0.25">
      <c r="B173" s="7"/>
      <c r="C173" s="4"/>
      <c r="D173" s="195"/>
      <c r="E173" s="4"/>
      <c r="F173" s="196"/>
      <c r="G173" s="126"/>
    </row>
    <row r="174" spans="2:9" ht="3.75" customHeight="1" x14ac:dyDescent="0.25">
      <c r="B174" s="7"/>
      <c r="C174" s="4"/>
      <c r="D174" s="197" t="s">
        <v>75</v>
      </c>
      <c r="E174" s="4"/>
      <c r="F174" s="4"/>
      <c r="G174" s="126"/>
    </row>
    <row r="175" spans="2:9" ht="15" customHeight="1" x14ac:dyDescent="0.25">
      <c r="B175" s="7"/>
      <c r="C175" s="4"/>
      <c r="D175" s="198"/>
      <c r="E175" s="4"/>
      <c r="F175" s="4"/>
      <c r="G175" s="126"/>
    </row>
    <row r="176" spans="2:9" x14ac:dyDescent="0.25">
      <c r="B176" s="7"/>
      <c r="C176" s="4"/>
      <c r="D176" s="78" t="s">
        <v>76</v>
      </c>
      <c r="E176" s="4"/>
      <c r="F176" s="4"/>
      <c r="G176" s="126"/>
    </row>
    <row r="177" spans="2:7" x14ac:dyDescent="0.25">
      <c r="B177" s="7"/>
      <c r="C177" s="4"/>
      <c r="D177" s="191" t="s">
        <v>165</v>
      </c>
      <c r="E177" s="4"/>
      <c r="F177" s="4"/>
      <c r="G177" s="126"/>
    </row>
    <row r="178" spans="2:7" x14ac:dyDescent="0.25">
      <c r="B178" s="7"/>
      <c r="C178" s="4"/>
      <c r="D178" s="191"/>
      <c r="E178" s="4"/>
      <c r="F178" s="4"/>
      <c r="G178" s="126"/>
    </row>
    <row r="179" spans="2:7" x14ac:dyDescent="0.25">
      <c r="B179" s="7"/>
      <c r="C179" s="4"/>
      <c r="D179" s="4"/>
      <c r="E179" s="4"/>
      <c r="F179" s="4"/>
      <c r="G179" s="126"/>
    </row>
    <row r="180" spans="2:7" x14ac:dyDescent="0.25">
      <c r="B180" s="7"/>
      <c r="C180" s="4"/>
      <c r="D180" s="78" t="s">
        <v>77</v>
      </c>
      <c r="E180" s="4"/>
      <c r="F180" s="4"/>
      <c r="G180" s="126"/>
    </row>
    <row r="181" spans="2:7" x14ac:dyDescent="0.25">
      <c r="B181" s="7"/>
      <c r="C181" s="4"/>
      <c r="D181" s="142" t="s">
        <v>78</v>
      </c>
      <c r="E181" s="4"/>
      <c r="F181" s="4"/>
      <c r="G181" s="126"/>
    </row>
    <row r="182" spans="2:7" ht="3.75" customHeight="1" x14ac:dyDescent="0.25">
      <c r="B182" s="8"/>
      <c r="C182" s="9"/>
      <c r="D182" s="9"/>
      <c r="E182" s="9"/>
      <c r="F182" s="9"/>
      <c r="G182" s="127"/>
    </row>
    <row r="184" spans="2:7" x14ac:dyDescent="0.25">
      <c r="D184" s="143" t="s">
        <v>79</v>
      </c>
    </row>
    <row r="185" spans="2:7" x14ac:dyDescent="0.25">
      <c r="D185" s="143" t="s">
        <v>80</v>
      </c>
    </row>
    <row r="186" spans="2:7" x14ac:dyDescent="0.25">
      <c r="D186" s="143" t="s">
        <v>81</v>
      </c>
    </row>
    <row r="187" spans="2:7" x14ac:dyDescent="0.25">
      <c r="D187" s="143" t="s">
        <v>82</v>
      </c>
    </row>
    <row r="188" spans="2:7" x14ac:dyDescent="0.25">
      <c r="D188" s="143" t="s">
        <v>83</v>
      </c>
    </row>
    <row r="189" spans="2:7" x14ac:dyDescent="0.25">
      <c r="D189" s="143" t="s">
        <v>84</v>
      </c>
    </row>
    <row r="190" spans="2:7" x14ac:dyDescent="0.25">
      <c r="D190" s="143" t="s">
        <v>85</v>
      </c>
    </row>
    <row r="191" spans="2:7" x14ac:dyDescent="0.25">
      <c r="D191" s="143" t="s">
        <v>86</v>
      </c>
    </row>
    <row r="192" spans="2:7" x14ac:dyDescent="0.25">
      <c r="D192" s="143" t="s">
        <v>87</v>
      </c>
    </row>
    <row r="193" spans="4:4" x14ac:dyDescent="0.25">
      <c r="D193" s="143" t="s">
        <v>88</v>
      </c>
    </row>
    <row r="194" spans="4:4" x14ac:dyDescent="0.25">
      <c r="D194" s="143" t="s">
        <v>89</v>
      </c>
    </row>
    <row r="195" spans="4:4" x14ac:dyDescent="0.25">
      <c r="D195" s="143" t="s">
        <v>90</v>
      </c>
    </row>
    <row r="196" spans="4:4" x14ac:dyDescent="0.25">
      <c r="D196" s="143" t="s">
        <v>91</v>
      </c>
    </row>
    <row r="197" spans="4:4" x14ac:dyDescent="0.25">
      <c r="D197" s="143" t="s">
        <v>92</v>
      </c>
    </row>
    <row r="198" spans="4:4" x14ac:dyDescent="0.25">
      <c r="D198" s="143" t="s">
        <v>93</v>
      </c>
    </row>
    <row r="199" spans="4:4" x14ac:dyDescent="0.25">
      <c r="D199" s="143" t="s">
        <v>94</v>
      </c>
    </row>
    <row r="200" spans="4:4" x14ac:dyDescent="0.25">
      <c r="D200" s="143" t="s">
        <v>95</v>
      </c>
    </row>
    <row r="201" spans="4:4" x14ac:dyDescent="0.25">
      <c r="D201" s="143" t="s">
        <v>96</v>
      </c>
    </row>
    <row r="202" spans="4:4" x14ac:dyDescent="0.25">
      <c r="D202" s="143" t="s">
        <v>97</v>
      </c>
    </row>
    <row r="203" spans="4:4" x14ac:dyDescent="0.25">
      <c r="D203" s="143" t="s">
        <v>98</v>
      </c>
    </row>
    <row r="204" spans="4:4" x14ac:dyDescent="0.25">
      <c r="D204" s="143" t="s">
        <v>99</v>
      </c>
    </row>
    <row r="205" spans="4:4" x14ac:dyDescent="0.25">
      <c r="D205" s="143" t="s">
        <v>100</v>
      </c>
    </row>
    <row r="206" spans="4:4" x14ac:dyDescent="0.25">
      <c r="D206" s="143" t="s">
        <v>101</v>
      </c>
    </row>
    <row r="207" spans="4:4" x14ac:dyDescent="0.25">
      <c r="D207" s="143" t="s">
        <v>102</v>
      </c>
    </row>
    <row r="208" spans="4:4" x14ac:dyDescent="0.25">
      <c r="D208" s="143" t="s">
        <v>103</v>
      </c>
    </row>
    <row r="209" spans="4:4" x14ac:dyDescent="0.25">
      <c r="D209" s="143" t="s">
        <v>104</v>
      </c>
    </row>
    <row r="210" spans="4:4" x14ac:dyDescent="0.25">
      <c r="D210" s="143" t="s">
        <v>6</v>
      </c>
    </row>
    <row r="211" spans="4:4" x14ac:dyDescent="0.25">
      <c r="D211" s="143" t="s">
        <v>105</v>
      </c>
    </row>
    <row r="212" spans="4:4" x14ac:dyDescent="0.25">
      <c r="D212" s="143" t="s">
        <v>106</v>
      </c>
    </row>
    <row r="213" spans="4:4" x14ac:dyDescent="0.25">
      <c r="D213" s="143" t="s">
        <v>107</v>
      </c>
    </row>
    <row r="214" spans="4:4" x14ac:dyDescent="0.25">
      <c r="D214" s="143" t="s">
        <v>108</v>
      </c>
    </row>
    <row r="215" spans="4:4" x14ac:dyDescent="0.25">
      <c r="D215" s="143" t="s">
        <v>109</v>
      </c>
    </row>
    <row r="216" spans="4:4" x14ac:dyDescent="0.25">
      <c r="D216" s="143" t="s">
        <v>110</v>
      </c>
    </row>
    <row r="217" spans="4:4" x14ac:dyDescent="0.25">
      <c r="D217" s="143" t="s">
        <v>111</v>
      </c>
    </row>
    <row r="218" spans="4:4" x14ac:dyDescent="0.25">
      <c r="D218" s="143" t="s">
        <v>112</v>
      </c>
    </row>
    <row r="219" spans="4:4" x14ac:dyDescent="0.25">
      <c r="D219" s="143" t="s">
        <v>113</v>
      </c>
    </row>
    <row r="220" spans="4:4" x14ac:dyDescent="0.25">
      <c r="D220" s="143" t="s">
        <v>114</v>
      </c>
    </row>
    <row r="221" spans="4:4" x14ac:dyDescent="0.25">
      <c r="D221" s="143" t="s">
        <v>115</v>
      </c>
    </row>
    <row r="222" spans="4:4" x14ac:dyDescent="0.25">
      <c r="D222" s="143" t="s">
        <v>116</v>
      </c>
    </row>
    <row r="223" spans="4:4" x14ac:dyDescent="0.25">
      <c r="D223" s="143" t="s">
        <v>117</v>
      </c>
    </row>
  </sheetData>
  <sheetProtection selectLockedCells="1"/>
  <mergeCells count="17">
    <mergeCell ref="B128:G128"/>
    <mergeCell ref="B57:G57"/>
    <mergeCell ref="B70:G70"/>
    <mergeCell ref="D177:D178"/>
    <mergeCell ref="B168:G168"/>
    <mergeCell ref="D172:D173"/>
    <mergeCell ref="F172:F173"/>
    <mergeCell ref="D174:D175"/>
    <mergeCell ref="J57:U57"/>
    <mergeCell ref="J58:U68"/>
    <mergeCell ref="B1:G2"/>
    <mergeCell ref="B3:G4"/>
    <mergeCell ref="B6:G6"/>
    <mergeCell ref="B13:G13"/>
    <mergeCell ref="B33:G33"/>
    <mergeCell ref="B44:G44"/>
    <mergeCell ref="B22:G22"/>
  </mergeCells>
  <dataValidations count="5">
    <dataValidation type="date" allowBlank="1" showInputMessage="1" showErrorMessage="1" sqref="F10">
      <formula1>1</formula1>
      <formula2>54789</formula2>
    </dataValidation>
    <dataValidation type="whole" operator="greaterThanOrEqual" showInputMessage="1" showErrorMessage="1" errorTitle="Invalid input" error="Please enter a whole number that is greater than or equal to 0." sqref="F61 F17">
      <formula1>0</formula1>
    </dataValidation>
    <dataValidation type="whole" operator="greaterThanOrEqual" allowBlank="1" showInputMessage="1" showErrorMessage="1" errorTitle="Invalid input" error="Please enter a whole number that is greater than or equal to 0." sqref="F24 F26 F28 F35 F37 F39 F41 F46 F48 F50 F52 F54 F59 F165 F63 F65 F67 F75 F77:F81 F83:F92 F125 F145:F147 F149 F151 F155 F157:F159 F161 F132:F134 F140 F136 F138">
      <formula1>0</formula1>
    </dataValidation>
    <dataValidation type="whole" operator="greaterThanOrEqual" showErrorMessage="1" errorTitle="Invalid input" error="Please enter a whole number that is greater than or equal to 0." sqref="F15">
      <formula1>0</formula1>
    </dataValidation>
    <dataValidation type="list" allowBlank="1" showInputMessage="1" showErrorMessage="1" sqref="F8">
      <formula1>$D$185:$D$223</formula1>
    </dataValidation>
  </dataValidations>
  <pageMargins left="0.7" right="0.7" top="0.75" bottom="0.75" header="0.3" footer="0.3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3:W69"/>
  <sheetViews>
    <sheetView showGridLines="0" topLeftCell="A22" workbookViewId="0">
      <selection activeCell="E28" sqref="E28"/>
    </sheetView>
  </sheetViews>
  <sheetFormatPr defaultColWidth="9.140625" defaultRowHeight="15" x14ac:dyDescent="0.25"/>
  <cols>
    <col min="1" max="1" width="3" style="60" customWidth="1"/>
    <col min="2" max="2" width="0.7109375" style="60" customWidth="1"/>
    <col min="3" max="3" width="28.140625" style="60" customWidth="1"/>
    <col min="4" max="4" width="16.85546875" style="60" customWidth="1"/>
    <col min="5" max="5" width="12.7109375" style="60" customWidth="1"/>
    <col min="6" max="6" width="13.7109375" style="60" customWidth="1"/>
    <col min="7" max="7" width="8.85546875" style="60" customWidth="1"/>
    <col min="8" max="8" width="17" style="60" customWidth="1"/>
    <col min="9" max="9" width="14.5703125" style="60" customWidth="1"/>
    <col min="10" max="10" width="23.5703125" style="60" customWidth="1"/>
    <col min="11" max="11" width="24.42578125" style="60" customWidth="1"/>
    <col min="12" max="12" width="0.7109375" style="60" customWidth="1"/>
    <col min="13" max="13" width="9.140625" style="60" customWidth="1"/>
    <col min="14" max="23" width="9.140625" style="104" customWidth="1"/>
    <col min="24" max="24" width="9.140625" style="60" customWidth="1"/>
    <col min="25" max="16384" width="9.140625" style="60"/>
  </cols>
  <sheetData>
    <row r="3" spans="2:12" ht="3.75" customHeight="1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2" ht="46.5" customHeight="1" x14ac:dyDescent="0.25">
      <c r="B4" s="59"/>
      <c r="C4" s="226" t="str">
        <f>'Data Entry'!$F$8&amp;" County Auditor"</f>
        <v>Pend Oreille County Auditor</v>
      </c>
      <c r="D4" s="226"/>
      <c r="E4" s="226"/>
      <c r="F4" s="226"/>
      <c r="G4" s="226"/>
      <c r="H4" s="226"/>
      <c r="I4" s="226"/>
      <c r="J4" s="229"/>
      <c r="K4" s="229"/>
      <c r="L4" s="102"/>
    </row>
    <row r="5" spans="2:12" ht="27.75" customHeight="1" x14ac:dyDescent="0.25">
      <c r="B5" s="59"/>
      <c r="C5" s="228" t="str">
        <f>'Data Entry'!$B$1</f>
        <v>Reconciliation Form</v>
      </c>
      <c r="D5" s="228"/>
      <c r="E5" s="228"/>
      <c r="F5" s="228"/>
      <c r="G5" s="228"/>
      <c r="H5" s="228"/>
      <c r="I5" s="228"/>
      <c r="J5" s="229"/>
      <c r="K5" s="229"/>
      <c r="L5" s="102"/>
    </row>
    <row r="6" spans="2:12" x14ac:dyDescent="0.25">
      <c r="B6" s="59"/>
      <c r="J6" s="229"/>
      <c r="K6" s="229"/>
      <c r="L6" s="102"/>
    </row>
    <row r="7" spans="2:12" ht="17.25" x14ac:dyDescent="0.25">
      <c r="B7" s="59"/>
      <c r="C7" s="225" t="s">
        <v>4</v>
      </c>
      <c r="D7" s="225"/>
      <c r="E7" s="225"/>
      <c r="F7" s="61"/>
      <c r="G7" s="61"/>
      <c r="I7" s="225" t="s">
        <v>118</v>
      </c>
      <c r="J7" s="225"/>
      <c r="K7" s="225"/>
      <c r="L7" s="102"/>
    </row>
    <row r="8" spans="2:12" ht="15.75" x14ac:dyDescent="0.25">
      <c r="B8" s="59"/>
      <c r="C8" s="115" t="str">
        <f>'Data Entry'!D8</f>
        <v>County name</v>
      </c>
      <c r="D8" s="231" t="str">
        <f>IF('Data Entry'!$F$8=0,"",'Data Entry'!$F$8)</f>
        <v>Pend Oreille</v>
      </c>
      <c r="E8" s="231"/>
      <c r="F8" s="87"/>
      <c r="G8" s="87"/>
      <c r="I8" s="233" t="s">
        <v>119</v>
      </c>
      <c r="J8" s="233"/>
      <c r="K8" s="116">
        <f>'Data Entry'!$F$15</f>
        <v>9345</v>
      </c>
      <c r="L8" s="102"/>
    </row>
    <row r="9" spans="2:12" ht="15.75" x14ac:dyDescent="0.25">
      <c r="B9" s="59"/>
      <c r="C9" s="115" t="str">
        <f>'Data Entry'!D10</f>
        <v>Election date</v>
      </c>
      <c r="D9" s="232" t="str">
        <f>IF('Data Entry'!$F$10=0,"",'Data Entry'!$F$10)</f>
        <v>11/5/2019</v>
      </c>
      <c r="E9" s="232"/>
      <c r="F9" s="88"/>
      <c r="G9" s="88"/>
      <c r="I9" s="233" t="s">
        <v>120</v>
      </c>
      <c r="J9" s="233"/>
      <c r="K9" s="116">
        <f>'Data Entry'!$F$17</f>
        <v>1952</v>
      </c>
      <c r="L9" s="102"/>
    </row>
    <row r="10" spans="2:12" ht="3.75" customHeight="1" x14ac:dyDescent="0.25">
      <c r="B10" s="59"/>
      <c r="C10" s="63"/>
      <c r="D10" s="63"/>
      <c r="E10" s="63"/>
      <c r="F10" s="63"/>
      <c r="G10" s="63"/>
      <c r="H10" s="63"/>
      <c r="I10" s="63"/>
      <c r="J10" s="63"/>
      <c r="K10" s="63"/>
      <c r="L10" s="102"/>
    </row>
    <row r="11" spans="2:12" ht="3" customHeight="1" x14ac:dyDescent="0.25">
      <c r="B11" s="59"/>
      <c r="C11" s="64"/>
      <c r="D11" s="64"/>
      <c r="E11" s="64"/>
      <c r="F11" s="64"/>
      <c r="G11" s="64"/>
      <c r="H11" s="64"/>
      <c r="I11" s="64"/>
      <c r="J11" s="64"/>
      <c r="K11" s="64"/>
      <c r="L11" s="102"/>
    </row>
    <row r="12" spans="2:12" ht="30" customHeight="1" x14ac:dyDescent="0.25">
      <c r="B12" s="59"/>
      <c r="C12" s="228" t="s">
        <v>121</v>
      </c>
      <c r="D12" s="228"/>
      <c r="E12" s="228"/>
      <c r="F12" s="228"/>
      <c r="G12" s="228"/>
      <c r="H12" s="228"/>
      <c r="I12" s="228"/>
      <c r="J12" s="228"/>
      <c r="K12" s="228"/>
      <c r="L12" s="102"/>
    </row>
    <row r="13" spans="2:12" ht="15" customHeight="1" x14ac:dyDescent="0.25">
      <c r="B13" s="59"/>
      <c r="C13" s="89"/>
      <c r="D13" s="86"/>
      <c r="E13" s="86"/>
      <c r="F13" s="86"/>
      <c r="G13" s="86"/>
      <c r="H13" s="86"/>
      <c r="I13" s="86"/>
      <c r="J13" s="86"/>
      <c r="K13" s="65"/>
      <c r="L13" s="102"/>
    </row>
    <row r="14" spans="2:12" ht="18" customHeight="1" x14ac:dyDescent="0.25">
      <c r="B14" s="59"/>
      <c r="C14" s="239"/>
      <c r="D14" s="227" t="s">
        <v>122</v>
      </c>
      <c r="E14" s="235" t="str">
        <f>C33&amp; " (envelopes containing ballots)"</f>
        <v>Credited voters in VoteWA (envelopes containing ballots)</v>
      </c>
      <c r="F14" s="235"/>
      <c r="G14" s="237" t="str">
        <f>"Ballots Accepted (Counted / Tabulated)"</f>
        <v>Ballots Accepted (Counted / Tabulated)</v>
      </c>
      <c r="H14" s="237"/>
      <c r="I14" s="230" t="s">
        <v>123</v>
      </c>
      <c r="J14" s="230"/>
      <c r="K14" s="234" t="s">
        <v>124</v>
      </c>
      <c r="L14" s="102"/>
    </row>
    <row r="15" spans="2:12" ht="71.25" customHeight="1" x14ac:dyDescent="0.25">
      <c r="B15" s="59"/>
      <c r="C15" s="239"/>
      <c r="D15" s="227"/>
      <c r="E15" s="236"/>
      <c r="F15" s="236"/>
      <c r="G15" s="238"/>
      <c r="H15" s="238"/>
      <c r="I15" s="66" t="s">
        <v>125</v>
      </c>
      <c r="J15" s="66" t="s">
        <v>126</v>
      </c>
      <c r="K15" s="234"/>
      <c r="L15" s="102"/>
    </row>
    <row r="16" spans="2:12" ht="15.75" x14ac:dyDescent="0.25">
      <c r="B16" s="59"/>
      <c r="C16" s="115" t="s">
        <v>127</v>
      </c>
      <c r="D16" s="67">
        <f>'Data Entry'!$F$37</f>
        <v>84</v>
      </c>
      <c r="E16" s="245">
        <f>'Data Entry'!$F$48</f>
        <v>25</v>
      </c>
      <c r="F16" s="245"/>
      <c r="G16" s="240">
        <f>'Data Entry'!$F$61</f>
        <v>25</v>
      </c>
      <c r="H16" s="240"/>
      <c r="I16" s="68">
        <v>0</v>
      </c>
      <c r="J16" s="69">
        <f>'Data Entry'!$F$95</f>
        <v>0</v>
      </c>
      <c r="K16" s="90">
        <f t="shared" ref="K16:K21" si="0">$E16-SUM($G16:$J16)</f>
        <v>0</v>
      </c>
      <c r="L16" s="102"/>
    </row>
    <row r="17" spans="2:12" ht="15.75" x14ac:dyDescent="0.25">
      <c r="B17" s="59"/>
      <c r="C17" s="115" t="s">
        <v>128</v>
      </c>
      <c r="D17" s="70">
        <v>0</v>
      </c>
      <c r="E17" s="246">
        <f>'Data Entry'!$F$50</f>
        <v>0</v>
      </c>
      <c r="F17" s="246"/>
      <c r="G17" s="241">
        <f>'Data Entry'!$F$63</f>
        <v>0</v>
      </c>
      <c r="H17" s="241"/>
      <c r="I17" s="68">
        <v>0</v>
      </c>
      <c r="J17" s="69">
        <f>'Data Entry'!$F$105</f>
        <v>0</v>
      </c>
      <c r="K17" s="90">
        <f t="shared" si="0"/>
        <v>0</v>
      </c>
      <c r="L17" s="102"/>
    </row>
    <row r="18" spans="2:12" ht="15.75" x14ac:dyDescent="0.25">
      <c r="B18" s="59"/>
      <c r="C18" s="120" t="s">
        <v>129</v>
      </c>
      <c r="D18" s="67">
        <f>'Data Entry'!$F$39</f>
        <v>0</v>
      </c>
      <c r="E18" s="246">
        <f>'Data Entry'!$F$52</f>
        <v>0</v>
      </c>
      <c r="F18" s="246"/>
      <c r="G18" s="241">
        <f>'Data Entry'!$F$65</f>
        <v>0</v>
      </c>
      <c r="H18" s="241"/>
      <c r="I18" s="69">
        <f>'Data Entry'!$F$77</f>
        <v>0</v>
      </c>
      <c r="J18" s="69">
        <f>'Data Entry'!$F$115</f>
        <v>0</v>
      </c>
      <c r="K18" s="90">
        <f t="shared" si="0"/>
        <v>0</v>
      </c>
      <c r="L18" s="102"/>
    </row>
    <row r="19" spans="2:12" ht="15.75" x14ac:dyDescent="0.25">
      <c r="B19" s="59"/>
      <c r="C19" s="120" t="s">
        <v>130</v>
      </c>
      <c r="D19" s="67">
        <f>'Data Entry'!$F$41</f>
        <v>0</v>
      </c>
      <c r="E19" s="246">
        <f>'Data Entry'!$F$54</f>
        <v>0</v>
      </c>
      <c r="F19" s="246"/>
      <c r="G19" s="241">
        <f>'Data Entry'!$F$67</f>
        <v>0</v>
      </c>
      <c r="H19" s="241"/>
      <c r="I19" s="68">
        <v>0</v>
      </c>
      <c r="J19" s="69">
        <f>'Data Entry'!$F$125</f>
        <v>0</v>
      </c>
      <c r="K19" s="90">
        <f t="shared" si="0"/>
        <v>0</v>
      </c>
      <c r="L19" s="102"/>
    </row>
    <row r="20" spans="2:12" ht="31.5" x14ac:dyDescent="0.25">
      <c r="B20" s="59"/>
      <c r="C20" s="120" t="s">
        <v>131</v>
      </c>
      <c r="D20" s="71">
        <f>D$21-SUM(D$16:D$19)</f>
        <v>9347</v>
      </c>
      <c r="E20" s="243">
        <f>E$21-SUM(E$16:F$19)</f>
        <v>4683</v>
      </c>
      <c r="F20" s="243"/>
      <c r="G20" s="242">
        <f>G$21-SUM(G$16:H$19)</f>
        <v>4624</v>
      </c>
      <c r="H20" s="242"/>
      <c r="I20" s="72">
        <f>I$21-SUM(I$16:I$19)</f>
        <v>2</v>
      </c>
      <c r="J20" s="72">
        <f>J$21-SUM(J$16:J$19)</f>
        <v>57</v>
      </c>
      <c r="K20" s="73">
        <f t="shared" si="0"/>
        <v>0</v>
      </c>
      <c r="L20" s="102"/>
    </row>
    <row r="21" spans="2:12" ht="31.5" x14ac:dyDescent="0.25">
      <c r="B21" s="59"/>
      <c r="C21" s="122" t="s">
        <v>132</v>
      </c>
      <c r="D21" s="144">
        <f>'Data Entry'!F35</f>
        <v>9431</v>
      </c>
      <c r="E21" s="248">
        <f>'Data Entry'!$F$46</f>
        <v>4708</v>
      </c>
      <c r="F21" s="248"/>
      <c r="G21" s="247">
        <f>'Data Entry'!$F$59</f>
        <v>4649</v>
      </c>
      <c r="H21" s="247"/>
      <c r="I21" s="145">
        <f>'Data Entry'!F75</f>
        <v>2</v>
      </c>
      <c r="J21" s="145">
        <f>'Data Entry'!$F$83</f>
        <v>57</v>
      </c>
      <c r="K21" s="146">
        <f t="shared" si="0"/>
        <v>0</v>
      </c>
      <c r="L21" s="102"/>
    </row>
    <row r="22" spans="2:12" ht="7.5" customHeight="1" x14ac:dyDescent="0.25">
      <c r="B22" s="59"/>
      <c r="C22" s="121"/>
      <c r="D22" s="121"/>
      <c r="E22" s="123"/>
      <c r="F22" s="123"/>
      <c r="G22" s="123"/>
      <c r="H22" s="123"/>
      <c r="I22" s="123"/>
      <c r="J22" s="123"/>
      <c r="K22" s="123"/>
      <c r="L22" s="102"/>
    </row>
    <row r="23" spans="2:12" ht="26.25" x14ac:dyDescent="0.25">
      <c r="B23" s="59"/>
      <c r="C23" s="228" t="s">
        <v>133</v>
      </c>
      <c r="D23" s="228"/>
      <c r="E23" s="228"/>
      <c r="F23" s="228"/>
      <c r="G23" s="228"/>
      <c r="H23" s="228"/>
      <c r="I23" s="228"/>
      <c r="J23" s="228"/>
      <c r="K23" s="228"/>
      <c r="L23" s="102"/>
    </row>
    <row r="24" spans="2:12" ht="21" x14ac:dyDescent="0.25">
      <c r="B24" s="59"/>
      <c r="C24" s="244" t="s">
        <v>134</v>
      </c>
      <c r="D24" s="244"/>
      <c r="E24" s="244"/>
      <c r="G24" s="110"/>
      <c r="H24" s="244" t="s">
        <v>53</v>
      </c>
      <c r="I24" s="244"/>
      <c r="J24" s="244"/>
      <c r="K24" s="244"/>
      <c r="L24" s="102"/>
    </row>
    <row r="25" spans="2:12" ht="17.25" x14ac:dyDescent="0.25">
      <c r="B25" s="59"/>
      <c r="C25" s="253" t="s">
        <v>135</v>
      </c>
      <c r="D25" s="253"/>
      <c r="E25" s="253"/>
      <c r="F25" s="253"/>
      <c r="H25" s="253" t="s">
        <v>54</v>
      </c>
      <c r="I25" s="253"/>
      <c r="J25" s="253"/>
      <c r="K25" s="253"/>
      <c r="L25" s="102"/>
    </row>
    <row r="26" spans="2:12" ht="15.75" x14ac:dyDescent="0.25">
      <c r="B26" s="59"/>
      <c r="C26" s="254" t="s">
        <v>136</v>
      </c>
      <c r="D26" s="254"/>
      <c r="E26" s="254"/>
      <c r="F26" s="74">
        <f>SUM($E$16:$F$20)</f>
        <v>4708</v>
      </c>
      <c r="H26" s="255" t="s">
        <v>137</v>
      </c>
      <c r="I26" s="255"/>
      <c r="J26" s="255"/>
      <c r="K26" s="103">
        <f>'Data Entry'!F132</f>
        <v>40</v>
      </c>
      <c r="L26" s="102"/>
    </row>
    <row r="27" spans="2:12" ht="15.75" x14ac:dyDescent="0.25">
      <c r="B27" s="59"/>
      <c r="C27" s="256" t="s">
        <v>29</v>
      </c>
      <c r="D27" s="256"/>
      <c r="E27" s="256"/>
      <c r="F27" s="75">
        <f>SUM($G$16:$H$20)</f>
        <v>4649</v>
      </c>
      <c r="H27" s="257" t="s">
        <v>138</v>
      </c>
      <c r="I27" s="257"/>
      <c r="J27" s="257"/>
      <c r="K27" s="103">
        <f>'Data Entry'!F134</f>
        <v>40</v>
      </c>
      <c r="L27" s="102"/>
    </row>
    <row r="28" spans="2:12" ht="15.75" x14ac:dyDescent="0.25">
      <c r="B28" s="59"/>
      <c r="C28" s="119" t="s">
        <v>139</v>
      </c>
      <c r="D28" s="76"/>
      <c r="E28" s="76"/>
      <c r="F28" s="76">
        <f>SUM($I$16:$I$20)+SUM($J$16:$J$20)</f>
        <v>59</v>
      </c>
      <c r="H28" s="252" t="s">
        <v>140</v>
      </c>
      <c r="I28" s="252"/>
      <c r="J28" s="252"/>
      <c r="K28" s="103">
        <f>'Data Entry'!F136</f>
        <v>17</v>
      </c>
      <c r="L28" s="102"/>
    </row>
    <row r="29" spans="2:12" ht="15.75" x14ac:dyDescent="0.25">
      <c r="B29" s="59"/>
      <c r="C29" s="159" t="s">
        <v>141</v>
      </c>
      <c r="D29" s="160"/>
      <c r="E29" s="160"/>
      <c r="F29" s="160">
        <f>F$26-SUM(F$27:F$28)</f>
        <v>0</v>
      </c>
      <c r="H29" s="252" t="s">
        <v>142</v>
      </c>
      <c r="I29" s="252"/>
      <c r="J29" s="252"/>
      <c r="K29" s="103">
        <f>'Data Entry'!F138</f>
        <v>17</v>
      </c>
      <c r="L29" s="102"/>
    </row>
    <row r="30" spans="2:12" ht="15.75" x14ac:dyDescent="0.25">
      <c r="B30" s="59"/>
      <c r="C30" s="161"/>
      <c r="D30" s="118"/>
      <c r="E30" s="118"/>
      <c r="F30" s="118"/>
      <c r="H30" s="157" t="s">
        <v>143</v>
      </c>
      <c r="I30" s="157"/>
      <c r="J30" s="157"/>
      <c r="K30" s="103">
        <f>'Data Entry'!F140</f>
        <v>0</v>
      </c>
      <c r="L30" s="102"/>
    </row>
    <row r="31" spans="2:12" x14ac:dyDescent="0.25">
      <c r="B31" s="59"/>
      <c r="L31" s="102"/>
    </row>
    <row r="32" spans="2:12" ht="17.25" x14ac:dyDescent="0.25">
      <c r="B32" s="59"/>
      <c r="C32" s="253" t="s">
        <v>144</v>
      </c>
      <c r="D32" s="253"/>
      <c r="E32" s="253"/>
      <c r="F32" s="253"/>
      <c r="H32" s="253" t="s">
        <v>145</v>
      </c>
      <c r="I32" s="253"/>
      <c r="J32" s="253"/>
      <c r="K32" s="253"/>
      <c r="L32" s="102"/>
    </row>
    <row r="33" spans="2:12" ht="15.75" x14ac:dyDescent="0.25">
      <c r="B33" s="59"/>
      <c r="C33" s="251" t="s">
        <v>146</v>
      </c>
      <c r="D33" s="251"/>
      <c r="E33" s="251"/>
      <c r="F33" s="62">
        <f>'Data Entry'!$F$24</f>
        <v>4649</v>
      </c>
      <c r="H33" s="255" t="s">
        <v>147</v>
      </c>
      <c r="I33" s="255"/>
      <c r="J33" s="255"/>
      <c r="K33" s="103">
        <f>'Data Entry'!F155</f>
        <v>1</v>
      </c>
      <c r="L33" s="102"/>
    </row>
    <row r="34" spans="2:12" ht="15.75" x14ac:dyDescent="0.25">
      <c r="B34" s="59"/>
      <c r="C34" s="252" t="s">
        <v>148</v>
      </c>
      <c r="D34" s="252"/>
      <c r="E34" s="252"/>
      <c r="F34" s="62">
        <f>-'Data Entry'!$F$26</f>
        <v>0</v>
      </c>
      <c r="H34" s="257" t="s">
        <v>149</v>
      </c>
      <c r="I34" s="257"/>
      <c r="J34" s="257"/>
      <c r="K34" s="103">
        <f>'Data Entry'!F157</f>
        <v>0</v>
      </c>
      <c r="L34" s="102"/>
    </row>
    <row r="35" spans="2:12" ht="33.75" customHeight="1" x14ac:dyDescent="0.25">
      <c r="B35" s="59"/>
      <c r="C35" s="258" t="s">
        <v>150</v>
      </c>
      <c r="D35" s="258"/>
      <c r="E35" s="258"/>
      <c r="F35" s="62">
        <f>'Data Entry'!$F$28</f>
        <v>0</v>
      </c>
      <c r="H35" s="252" t="s">
        <v>151</v>
      </c>
      <c r="I35" s="252"/>
      <c r="J35" s="252"/>
      <c r="K35" s="103">
        <f>'Data Entry'!F161</f>
        <v>1498</v>
      </c>
      <c r="L35" s="102"/>
    </row>
    <row r="36" spans="2:12" ht="15.75" x14ac:dyDescent="0.25">
      <c r="B36" s="59"/>
      <c r="C36" s="259" t="s">
        <v>152</v>
      </c>
      <c r="D36" s="259"/>
      <c r="E36" s="77"/>
      <c r="F36" s="77">
        <f>SUM(F$33:F$35)</f>
        <v>4649</v>
      </c>
      <c r="H36" s="252" t="s">
        <v>153</v>
      </c>
      <c r="I36" s="252"/>
      <c r="J36" s="252"/>
      <c r="K36" s="103">
        <f>'Data Entry'!F159</f>
        <v>0</v>
      </c>
      <c r="L36" s="102"/>
    </row>
    <row r="37" spans="2:12" ht="15.75" x14ac:dyDescent="0.25">
      <c r="B37" s="59"/>
      <c r="C37" s="260" t="s">
        <v>141</v>
      </c>
      <c r="D37" s="260"/>
      <c r="E37" s="260"/>
      <c r="F37" s="158">
        <f>F$36-$F$27</f>
        <v>0</v>
      </c>
      <c r="L37" s="102"/>
    </row>
    <row r="38" spans="2:12" ht="17.25" x14ac:dyDescent="0.25">
      <c r="B38" s="59"/>
      <c r="C38" s="250"/>
      <c r="D38" s="250"/>
      <c r="E38" s="250"/>
      <c r="F38" s="250"/>
      <c r="H38" s="65" t="s">
        <v>154</v>
      </c>
      <c r="I38" s="65"/>
      <c r="J38" s="65"/>
      <c r="K38" s="65"/>
      <c r="L38" s="102"/>
    </row>
    <row r="39" spans="2:12" ht="15.75" x14ac:dyDescent="0.25">
      <c r="B39" s="59"/>
      <c r="C39" s="252"/>
      <c r="D39" s="252"/>
      <c r="E39" s="252"/>
      <c r="F39" s="62"/>
      <c r="H39" s="140" t="s">
        <v>13</v>
      </c>
      <c r="I39" s="140"/>
      <c r="J39" s="140"/>
      <c r="K39" s="103">
        <f>'Data Entry'!F145</f>
        <v>12</v>
      </c>
      <c r="L39" s="102"/>
    </row>
    <row r="40" spans="2:12" ht="15.75" x14ac:dyDescent="0.25">
      <c r="B40" s="59"/>
      <c r="C40" s="252"/>
      <c r="D40" s="252"/>
      <c r="E40" s="252"/>
      <c r="F40" s="62"/>
      <c r="H40" s="115" t="s">
        <v>155</v>
      </c>
      <c r="I40" s="115"/>
      <c r="J40" s="115"/>
      <c r="K40" s="103">
        <f>'Data Entry'!F147</f>
        <v>0</v>
      </c>
      <c r="L40" s="102"/>
    </row>
    <row r="41" spans="2:12" ht="15.75" x14ac:dyDescent="0.25">
      <c r="B41" s="59"/>
      <c r="C41" s="252"/>
      <c r="D41" s="252"/>
      <c r="E41" s="252"/>
      <c r="F41" s="62"/>
      <c r="H41" s="115" t="s">
        <v>156</v>
      </c>
      <c r="I41" s="115"/>
      <c r="J41" s="115"/>
      <c r="K41" s="103">
        <f>'Data Entry'!F149</f>
        <v>0</v>
      </c>
      <c r="L41" s="102"/>
    </row>
    <row r="42" spans="2:12" ht="15.75" x14ac:dyDescent="0.25">
      <c r="B42" s="59"/>
      <c r="C42" s="249"/>
      <c r="D42" s="249"/>
      <c r="E42" s="118"/>
      <c r="F42" s="118"/>
      <c r="H42" s="115" t="s">
        <v>157</v>
      </c>
      <c r="K42" s="103">
        <f>'Data Entry'!F151</f>
        <v>12</v>
      </c>
      <c r="L42" s="102"/>
    </row>
    <row r="43" spans="2:12" ht="15.75" x14ac:dyDescent="0.25">
      <c r="B43" s="59"/>
      <c r="C43" s="249"/>
      <c r="D43" s="249"/>
      <c r="E43" s="249"/>
      <c r="F43" s="118"/>
      <c r="L43" s="102"/>
    </row>
    <row r="44" spans="2:12" ht="17.25" x14ac:dyDescent="0.25">
      <c r="B44" s="59"/>
      <c r="C44" s="117"/>
      <c r="D44" s="117"/>
      <c r="E44" s="118"/>
      <c r="G44" s="85"/>
      <c r="H44" s="65" t="s">
        <v>70</v>
      </c>
      <c r="I44" s="65"/>
      <c r="J44" s="65"/>
      <c r="K44" s="65"/>
      <c r="L44" s="102"/>
    </row>
    <row r="45" spans="2:12" ht="15.75" x14ac:dyDescent="0.25">
      <c r="B45" s="59"/>
      <c r="C45" s="117"/>
      <c r="D45" s="117"/>
      <c r="E45" s="118"/>
      <c r="G45" s="85"/>
      <c r="H45" s="141" t="s">
        <v>158</v>
      </c>
      <c r="I45" s="141"/>
      <c r="J45" s="141"/>
      <c r="K45" s="60">
        <f>'Data Entry'!F165</f>
        <v>0</v>
      </c>
      <c r="L45" s="102"/>
    </row>
    <row r="46" spans="2:12" x14ac:dyDescent="0.25">
      <c r="B46" s="59"/>
      <c r="L46" s="102"/>
    </row>
    <row r="47" spans="2:12" ht="17.25" x14ac:dyDescent="0.25">
      <c r="B47" s="59"/>
      <c r="C47" s="202" t="s">
        <v>159</v>
      </c>
      <c r="D47" s="203"/>
      <c r="E47" s="203"/>
      <c r="F47" s="204"/>
      <c r="G47" s="108"/>
      <c r="H47" s="202" t="s">
        <v>160</v>
      </c>
      <c r="I47" s="203"/>
      <c r="J47" s="203"/>
      <c r="K47" s="204"/>
      <c r="L47" s="102"/>
    </row>
    <row r="48" spans="2:12" ht="15.75" customHeight="1" x14ac:dyDescent="0.25">
      <c r="B48" s="59"/>
      <c r="C48" s="216"/>
      <c r="D48" s="217"/>
      <c r="E48" s="217"/>
      <c r="F48" s="218"/>
      <c r="G48" s="109"/>
      <c r="H48" s="207"/>
      <c r="I48" s="208"/>
      <c r="J48" s="208"/>
      <c r="K48" s="209"/>
      <c r="L48" s="102"/>
    </row>
    <row r="49" spans="2:14" x14ac:dyDescent="0.25">
      <c r="B49" s="59"/>
      <c r="C49" s="219"/>
      <c r="D49" s="220"/>
      <c r="E49" s="220"/>
      <c r="F49" s="221"/>
      <c r="G49" s="109"/>
      <c r="H49" s="210"/>
      <c r="I49" s="211"/>
      <c r="J49" s="211"/>
      <c r="K49" s="212"/>
      <c r="L49" s="102"/>
    </row>
    <row r="50" spans="2:14" x14ac:dyDescent="0.25">
      <c r="B50" s="59"/>
      <c r="C50" s="219"/>
      <c r="D50" s="220"/>
      <c r="E50" s="220"/>
      <c r="F50" s="221"/>
      <c r="G50" s="109"/>
      <c r="H50" s="210"/>
      <c r="I50" s="211"/>
      <c r="J50" s="211"/>
      <c r="K50" s="212"/>
      <c r="L50" s="102"/>
    </row>
    <row r="51" spans="2:14" x14ac:dyDescent="0.25">
      <c r="B51" s="59"/>
      <c r="C51" s="219"/>
      <c r="D51" s="220"/>
      <c r="E51" s="220"/>
      <c r="F51" s="221"/>
      <c r="G51" s="109"/>
      <c r="H51" s="210"/>
      <c r="I51" s="211"/>
      <c r="J51" s="211"/>
      <c r="K51" s="212"/>
      <c r="L51" s="102"/>
    </row>
    <row r="52" spans="2:14" x14ac:dyDescent="0.25">
      <c r="B52" s="59"/>
      <c r="C52" s="219"/>
      <c r="D52" s="220"/>
      <c r="E52" s="220"/>
      <c r="F52" s="221"/>
      <c r="G52" s="109"/>
      <c r="H52" s="210"/>
      <c r="I52" s="211"/>
      <c r="J52" s="211"/>
      <c r="K52" s="212"/>
      <c r="L52" s="102"/>
      <c r="N52" s="111"/>
    </row>
    <row r="53" spans="2:14" x14ac:dyDescent="0.25">
      <c r="B53" s="59"/>
      <c r="C53" s="219"/>
      <c r="D53" s="220"/>
      <c r="E53" s="220"/>
      <c r="F53" s="221"/>
      <c r="G53" s="109"/>
      <c r="H53" s="210"/>
      <c r="I53" s="211"/>
      <c r="J53" s="211"/>
      <c r="K53" s="212"/>
      <c r="L53" s="102"/>
    </row>
    <row r="54" spans="2:14" ht="15" customHeight="1" x14ac:dyDescent="0.25">
      <c r="B54" s="59"/>
      <c r="C54" s="219"/>
      <c r="D54" s="220"/>
      <c r="E54" s="220"/>
      <c r="F54" s="221"/>
      <c r="G54" s="109"/>
      <c r="H54" s="210"/>
      <c r="I54" s="211"/>
      <c r="J54" s="211"/>
      <c r="K54" s="212"/>
      <c r="L54" s="102"/>
    </row>
    <row r="55" spans="2:14" ht="15" customHeight="1" x14ac:dyDescent="0.25">
      <c r="B55" s="59"/>
      <c r="C55" s="219"/>
      <c r="D55" s="220"/>
      <c r="E55" s="220"/>
      <c r="F55" s="221"/>
      <c r="G55" s="109"/>
      <c r="H55" s="210"/>
      <c r="I55" s="211"/>
      <c r="J55" s="211"/>
      <c r="K55" s="212"/>
      <c r="L55" s="102"/>
    </row>
    <row r="56" spans="2:14" ht="15" customHeight="1" x14ac:dyDescent="0.25">
      <c r="B56" s="59"/>
      <c r="C56" s="219"/>
      <c r="D56" s="220"/>
      <c r="E56" s="220"/>
      <c r="F56" s="221"/>
      <c r="H56" s="210"/>
      <c r="I56" s="211"/>
      <c r="J56" s="211"/>
      <c r="K56" s="212"/>
      <c r="L56" s="102"/>
    </row>
    <row r="57" spans="2:14" ht="15" customHeight="1" x14ac:dyDescent="0.25">
      <c r="B57" s="59"/>
      <c r="C57" s="219"/>
      <c r="D57" s="220"/>
      <c r="E57" s="220"/>
      <c r="F57" s="221"/>
      <c r="H57" s="210"/>
      <c r="I57" s="211"/>
      <c r="J57" s="211"/>
      <c r="K57" s="212"/>
      <c r="L57" s="102"/>
    </row>
    <row r="58" spans="2:14" ht="15" customHeight="1" x14ac:dyDescent="0.25">
      <c r="B58" s="59"/>
      <c r="C58" s="219"/>
      <c r="D58" s="220"/>
      <c r="E58" s="220"/>
      <c r="F58" s="221"/>
      <c r="H58" s="210"/>
      <c r="I58" s="211"/>
      <c r="J58" s="211"/>
      <c r="K58" s="212"/>
      <c r="L58" s="102"/>
    </row>
    <row r="59" spans="2:14" ht="15" customHeight="1" x14ac:dyDescent="0.25">
      <c r="B59" s="59"/>
      <c r="C59" s="222"/>
      <c r="D59" s="223"/>
      <c r="E59" s="223"/>
      <c r="F59" s="224"/>
      <c r="H59" s="213"/>
      <c r="I59" s="214"/>
      <c r="J59" s="214"/>
      <c r="K59" s="215"/>
      <c r="L59" s="102"/>
    </row>
    <row r="60" spans="2:14" ht="15" customHeight="1" x14ac:dyDescent="0.25">
      <c r="B60" s="59"/>
      <c r="L60" s="102"/>
    </row>
    <row r="61" spans="2:14" ht="15" customHeight="1" x14ac:dyDescent="0.25">
      <c r="B61" s="59"/>
      <c r="L61" s="102"/>
    </row>
    <row r="62" spans="2:14" ht="15" customHeight="1" x14ac:dyDescent="0.25">
      <c r="B62" s="59"/>
      <c r="L62" s="102"/>
    </row>
    <row r="63" spans="2:14" x14ac:dyDescent="0.25">
      <c r="B63" s="59"/>
      <c r="C63" s="200" t="s">
        <v>161</v>
      </c>
      <c r="D63" s="201" t="str">
        <f>IF('Data Entry'!$D$172="","",'Data Entry'!$D$172)</f>
        <v>Elizabeth Krizenesky</v>
      </c>
      <c r="E63" s="201"/>
      <c r="F63" s="201"/>
      <c r="G63" s="201"/>
      <c r="H63" s="201"/>
      <c r="I63" s="200" t="s">
        <v>162</v>
      </c>
      <c r="J63" s="205">
        <f>IF('Data Entry'!$F$172="","",'Data Entry'!$F$172)</f>
        <v>43795</v>
      </c>
      <c r="K63" s="205"/>
      <c r="L63" s="102"/>
    </row>
    <row r="64" spans="2:14" x14ac:dyDescent="0.25">
      <c r="B64" s="59"/>
      <c r="C64" s="200"/>
      <c r="D64" s="199"/>
      <c r="E64" s="199"/>
      <c r="F64" s="199"/>
      <c r="G64" s="199"/>
      <c r="H64" s="199"/>
      <c r="I64" s="200"/>
      <c r="J64" s="206"/>
      <c r="K64" s="206"/>
      <c r="L64" s="102"/>
    </row>
    <row r="65" spans="2:12" ht="7.5" customHeight="1" x14ac:dyDescent="0.25">
      <c r="B65" s="59"/>
      <c r="C65" s="112"/>
      <c r="D65" s="114"/>
      <c r="E65" s="114"/>
      <c r="F65" s="114"/>
      <c r="G65" s="114"/>
      <c r="H65" s="114"/>
      <c r="I65" s="112"/>
      <c r="J65" s="113"/>
      <c r="K65" s="113"/>
      <c r="L65" s="102"/>
    </row>
    <row r="66" spans="2:12" ht="23.25" x14ac:dyDescent="0.25">
      <c r="B66" s="59"/>
      <c r="C66" s="112" t="s">
        <v>163</v>
      </c>
      <c r="D66" s="199" t="str">
        <f>IF('Data Entry'!$D$177="","",'Data Entry'!$D$177)</f>
        <v>(509) 447-6472</v>
      </c>
      <c r="E66" s="199"/>
      <c r="F66" s="199"/>
      <c r="G66" s="199"/>
      <c r="H66" s="199"/>
      <c r="L66" s="102"/>
    </row>
    <row r="67" spans="2:12" ht="23.25" x14ac:dyDescent="0.25">
      <c r="B67" s="59"/>
      <c r="C67" s="112"/>
      <c r="D67" s="114"/>
      <c r="E67" s="114"/>
      <c r="F67" s="114"/>
      <c r="G67" s="114"/>
      <c r="H67" s="114"/>
      <c r="L67" s="102"/>
    </row>
    <row r="68" spans="2:12" x14ac:dyDescent="0.25">
      <c r="B68" s="59"/>
      <c r="C68" s="60" t="str">
        <f>'Data Entry'!D181</f>
        <v>Rev 2.4 (08/13/2019)</v>
      </c>
      <c r="L68" s="102"/>
    </row>
    <row r="69" spans="2:12" ht="3.75" customHeight="1" x14ac:dyDescent="0.25"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7"/>
    </row>
  </sheetData>
  <sheetProtection selectLockedCells="1"/>
  <mergeCells count="65">
    <mergeCell ref="H28:J28"/>
    <mergeCell ref="H29:J29"/>
    <mergeCell ref="C35:E35"/>
    <mergeCell ref="C36:D36"/>
    <mergeCell ref="C37:E37"/>
    <mergeCell ref="H32:K32"/>
    <mergeCell ref="H33:J33"/>
    <mergeCell ref="H34:J34"/>
    <mergeCell ref="H35:J35"/>
    <mergeCell ref="C32:F32"/>
    <mergeCell ref="H36:J36"/>
    <mergeCell ref="C25:F25"/>
    <mergeCell ref="H25:K25"/>
    <mergeCell ref="C26:E26"/>
    <mergeCell ref="H26:J26"/>
    <mergeCell ref="C27:E27"/>
    <mergeCell ref="H27:J27"/>
    <mergeCell ref="C43:E43"/>
    <mergeCell ref="C38:F38"/>
    <mergeCell ref="C42:D42"/>
    <mergeCell ref="C33:E33"/>
    <mergeCell ref="C34:E34"/>
    <mergeCell ref="C41:E41"/>
    <mergeCell ref="C40:E40"/>
    <mergeCell ref="C39:E39"/>
    <mergeCell ref="G16:H16"/>
    <mergeCell ref="G17:H17"/>
    <mergeCell ref="G20:H20"/>
    <mergeCell ref="E20:F20"/>
    <mergeCell ref="H24:K24"/>
    <mergeCell ref="C23:K23"/>
    <mergeCell ref="E16:F16"/>
    <mergeCell ref="E17:F17"/>
    <mergeCell ref="E18:F18"/>
    <mergeCell ref="E19:F19"/>
    <mergeCell ref="G18:H18"/>
    <mergeCell ref="G19:H19"/>
    <mergeCell ref="G21:H21"/>
    <mergeCell ref="C24:E24"/>
    <mergeCell ref="E21:F21"/>
    <mergeCell ref="I7:K7"/>
    <mergeCell ref="C4:I4"/>
    <mergeCell ref="D14:D15"/>
    <mergeCell ref="C7:E7"/>
    <mergeCell ref="C5:I5"/>
    <mergeCell ref="J4:K6"/>
    <mergeCell ref="I14:J14"/>
    <mergeCell ref="D8:E8"/>
    <mergeCell ref="D9:E9"/>
    <mergeCell ref="I8:J8"/>
    <mergeCell ref="I9:J9"/>
    <mergeCell ref="K14:K15"/>
    <mergeCell ref="E14:F15"/>
    <mergeCell ref="C12:K12"/>
    <mergeCell ref="G14:H15"/>
    <mergeCell ref="C14:C15"/>
    <mergeCell ref="D66:H66"/>
    <mergeCell ref="C63:C64"/>
    <mergeCell ref="D63:H64"/>
    <mergeCell ref="H47:K47"/>
    <mergeCell ref="J63:K64"/>
    <mergeCell ref="C47:F47"/>
    <mergeCell ref="I63:I64"/>
    <mergeCell ref="H48:K59"/>
    <mergeCell ref="C48:F59"/>
  </mergeCells>
  <conditionalFormatting sqref="C48:F59">
    <cfRule type="expression" dxfId="5" priority="6">
      <formula>AND($F$29&lt;&gt;0,$C$48="")</formula>
    </cfRule>
  </conditionalFormatting>
  <conditionalFormatting sqref="C47:F47">
    <cfRule type="expression" dxfId="4" priority="5">
      <formula>AND($F$29&lt;&gt;0,$C$48="")</formula>
    </cfRule>
  </conditionalFormatting>
  <conditionalFormatting sqref="H48:K59">
    <cfRule type="expression" dxfId="3" priority="4">
      <formula>AND($F$37&lt;&gt;0,$H$48="")</formula>
    </cfRule>
  </conditionalFormatting>
  <conditionalFormatting sqref="H47:K47">
    <cfRule type="expression" dxfId="2" priority="3">
      <formula>AND($F$37&lt;&gt;0,$H$48="")</formula>
    </cfRule>
  </conditionalFormatting>
  <conditionalFormatting sqref="C37:F37">
    <cfRule type="expression" dxfId="1" priority="2">
      <formula>AND($F$37&lt;&gt;0,$H$48="")</formula>
    </cfRule>
  </conditionalFormatting>
  <conditionalFormatting sqref="C29:F29">
    <cfRule type="expression" dxfId="0" priority="1">
      <formula>AND($F$29&lt;&gt;0,$C$48="")</formula>
    </cfRule>
  </conditionalFormatting>
  <pageMargins left="0.7" right="0.7" top="0.75" bottom="0.75" header="0.3" footer="0.3"/>
  <pageSetup scale="57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</vt:lpstr>
      <vt:lpstr>Printable Reconcilation Form</vt:lpstr>
      <vt:lpstr>'Printable Reconcilation Form'!Print_Area</vt:lpstr>
    </vt:vector>
  </TitlesOfParts>
  <Company>WA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Donald, Christopher</dc:creator>
  <cp:lastModifiedBy>LKrizenesky</cp:lastModifiedBy>
  <cp:lastPrinted>2018-11-28T18:06:04Z</cp:lastPrinted>
  <dcterms:created xsi:type="dcterms:W3CDTF">2016-09-15T23:45:52Z</dcterms:created>
  <dcterms:modified xsi:type="dcterms:W3CDTF">2019-11-25T23:13:56Z</dcterms:modified>
</cp:coreProperties>
</file>